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525" windowWidth="26535" windowHeight="16545"/>
  </bookViews>
  <sheets>
    <sheet name="Rekapitulace stavby" sheetId="1" r:id="rId1"/>
    <sheet name="Část 01 - Trakční kabely ..." sheetId="2" r:id="rId2"/>
    <sheet name="Část 02 - Kabely NN pro E..." sheetId="3" r:id="rId3"/>
  </sheets>
  <definedNames>
    <definedName name="_xlnm._FilterDatabase" localSheetId="1" hidden="1">'Část 01 - Trakční kabely ...'!$C$126:$K$291</definedName>
    <definedName name="_xlnm._FilterDatabase" localSheetId="2" hidden="1">'Část 02 - Kabely NN pro E...'!$C$126:$K$214</definedName>
    <definedName name="_xlnm.Print_Titles" localSheetId="1">'Část 01 - Trakční kabely ...'!$126:$126</definedName>
    <definedName name="_xlnm.Print_Titles" localSheetId="2">'Část 02 - Kabely NN pro E...'!$126:$126</definedName>
    <definedName name="_xlnm.Print_Titles" localSheetId="0">'Rekapitulace stavby'!$92:$92</definedName>
    <definedName name="_xlnm.Print_Area" localSheetId="1">'Část 01 - Trakční kabely ...'!$C$4:$J$76,'Část 01 - Trakční kabely ...'!$C$114:$J$291</definedName>
    <definedName name="_xlnm.Print_Area" localSheetId="2">'Část 02 - Kabely NN pro E...'!$C$4:$J$76,'Část 02 - Kabely NN pro E...'!$C$114:$J$214</definedName>
    <definedName name="_xlnm.Print_Area" localSheetId="0">'Rekapitulace stavby'!$D$4:$AO$76,'Rekapitulace stavby'!$C$82:$AQ$97</definedName>
  </definedNames>
  <calcPr calcId="145621"/>
</workbook>
</file>

<file path=xl/calcChain.xml><?xml version="1.0" encoding="utf-8"?>
<calcChain xmlns="http://schemas.openxmlformats.org/spreadsheetml/2006/main">
  <c r="BK160" i="2" l="1"/>
  <c r="BI160" i="2"/>
  <c r="BH160" i="2"/>
  <c r="BG160" i="2"/>
  <c r="BF160" i="2"/>
  <c r="BE160" i="2"/>
  <c r="T160" i="2"/>
  <c r="R160" i="2"/>
  <c r="P160" i="2"/>
  <c r="J160" i="2"/>
  <c r="J165" i="3"/>
  <c r="J37" i="3" l="1"/>
  <c r="J36" i="3"/>
  <c r="AY96" i="1" s="1"/>
  <c r="J35" i="3"/>
  <c r="AX96" i="1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T140" i="3"/>
  <c r="T139" i="3" s="1"/>
  <c r="R141" i="3"/>
  <c r="R140" i="3"/>
  <c r="R139" i="3"/>
  <c r="P141" i="3"/>
  <c r="P140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J124" i="3"/>
  <c r="J123" i="3"/>
  <c r="F121" i="3"/>
  <c r="E119" i="3"/>
  <c r="J92" i="3"/>
  <c r="J91" i="3"/>
  <c r="F89" i="3"/>
  <c r="E87" i="3"/>
  <c r="J18" i="3"/>
  <c r="E18" i="3"/>
  <c r="F124" i="3" s="1"/>
  <c r="J17" i="3"/>
  <c r="J15" i="3"/>
  <c r="E15" i="3"/>
  <c r="F91" i="3" s="1"/>
  <c r="J14" i="3"/>
  <c r="J12" i="3"/>
  <c r="J121" i="3"/>
  <c r="E7" i="3"/>
  <c r="E85" i="3"/>
  <c r="J37" i="2"/>
  <c r="J36" i="2"/>
  <c r="AY95" i="1" s="1"/>
  <c r="J35" i="2"/>
  <c r="AX95" i="1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J124" i="2"/>
  <c r="J123" i="2"/>
  <c r="F121" i="2"/>
  <c r="E119" i="2"/>
  <c r="J92" i="2"/>
  <c r="J91" i="2"/>
  <c r="F89" i="2"/>
  <c r="E87" i="2"/>
  <c r="J18" i="2"/>
  <c r="E18" i="2"/>
  <c r="F124" i="2" s="1"/>
  <c r="J17" i="2"/>
  <c r="J15" i="2"/>
  <c r="E15" i="2"/>
  <c r="F123" i="2" s="1"/>
  <c r="J14" i="2"/>
  <c r="J12" i="2"/>
  <c r="J89" i="2" s="1"/>
  <c r="E7" i="2"/>
  <c r="E117" i="2"/>
  <c r="L90" i="1"/>
  <c r="AM90" i="1"/>
  <c r="AM89" i="1"/>
  <c r="L89" i="1"/>
  <c r="AM87" i="1"/>
  <c r="L87" i="1"/>
  <c r="L85" i="1"/>
  <c r="L84" i="1"/>
  <c r="J291" i="2"/>
  <c r="BK290" i="2"/>
  <c r="J290" i="2"/>
  <c r="J289" i="2"/>
  <c r="J287" i="2"/>
  <c r="J285" i="2"/>
  <c r="BK281" i="2"/>
  <c r="J279" i="2"/>
  <c r="J277" i="2"/>
  <c r="BK275" i="2"/>
  <c r="J272" i="2"/>
  <c r="BK270" i="2"/>
  <c r="BK268" i="2"/>
  <c r="J265" i="2"/>
  <c r="J263" i="2"/>
  <c r="BK261" i="2"/>
  <c r="J259" i="2"/>
  <c r="BK257" i="2"/>
  <c r="J254" i="2"/>
  <c r="BK252" i="2"/>
  <c r="BK250" i="2"/>
  <c r="BK248" i="2"/>
  <c r="BK246" i="2"/>
  <c r="J245" i="2"/>
  <c r="J243" i="2"/>
  <c r="J242" i="2"/>
  <c r="BK239" i="2"/>
  <c r="BK237" i="2"/>
  <c r="BK235" i="2"/>
  <c r="BK233" i="2"/>
  <c r="BK231" i="2"/>
  <c r="J227" i="2"/>
  <c r="BK225" i="2"/>
  <c r="BK222" i="2"/>
  <c r="J219" i="2"/>
  <c r="BK217" i="2"/>
  <c r="BK213" i="2"/>
  <c r="J211" i="2"/>
  <c r="J209" i="2"/>
  <c r="BK206" i="2"/>
  <c r="BK202" i="2"/>
  <c r="J199" i="2"/>
  <c r="J197" i="2"/>
  <c r="J194" i="2"/>
  <c r="BK192" i="2"/>
  <c r="J189" i="2"/>
  <c r="BK186" i="2"/>
  <c r="J184" i="2"/>
  <c r="BK183" i="2"/>
  <c r="J180" i="2"/>
  <c r="J178" i="2"/>
  <c r="BK176" i="2"/>
  <c r="J174" i="2"/>
  <c r="J172" i="2"/>
  <c r="J170" i="2"/>
  <c r="J168" i="2"/>
  <c r="J166" i="2"/>
  <c r="BK164" i="2"/>
  <c r="BK162" i="2"/>
  <c r="J159" i="2"/>
  <c r="J157" i="2"/>
  <c r="BK155" i="2"/>
  <c r="BK153" i="2"/>
  <c r="J152" i="2"/>
  <c r="J149" i="2"/>
  <c r="J145" i="2"/>
  <c r="BK140" i="2"/>
  <c r="J136" i="2"/>
  <c r="J132" i="2"/>
  <c r="BK288" i="2"/>
  <c r="BK286" i="2"/>
  <c r="BK282" i="2"/>
  <c r="BK280" i="2"/>
  <c r="J278" i="2"/>
  <c r="BK276" i="2"/>
  <c r="BK274" i="2"/>
  <c r="J271" i="2"/>
  <c r="J270" i="2"/>
  <c r="BK269" i="2"/>
  <c r="J268" i="2"/>
  <c r="J267" i="2"/>
  <c r="BK265" i="2"/>
  <c r="J264" i="2"/>
  <c r="BK262" i="2"/>
  <c r="J260" i="2"/>
  <c r="BK258" i="2"/>
  <c r="J256" i="2"/>
  <c r="J255" i="2"/>
  <c r="BK253" i="2"/>
  <c r="J251" i="2"/>
  <c r="J248" i="2"/>
  <c r="J246" i="2"/>
  <c r="BK243" i="2"/>
  <c r="BK241" i="2"/>
  <c r="J239" i="2"/>
  <c r="J237" i="2"/>
  <c r="J235" i="2"/>
  <c r="J234" i="2"/>
  <c r="J232" i="2"/>
  <c r="J229" i="2"/>
  <c r="BK226" i="2"/>
  <c r="J224" i="2"/>
  <c r="J220" i="2"/>
  <c r="BK218" i="2"/>
  <c r="BK216" i="2"/>
  <c r="J216" i="2"/>
  <c r="J213" i="2"/>
  <c r="BK210" i="2"/>
  <c r="BK207" i="2"/>
  <c r="J204" i="2"/>
  <c r="BK201" i="2"/>
  <c r="J200" i="2"/>
  <c r="BK198" i="2"/>
  <c r="BK195" i="2"/>
  <c r="BK193" i="2"/>
  <c r="J191" i="2"/>
  <c r="J187" i="2"/>
  <c r="J185" i="2"/>
  <c r="J183" i="2"/>
  <c r="J182" i="2"/>
  <c r="BK180" i="2"/>
  <c r="BK178" i="2"/>
  <c r="BK174" i="2"/>
  <c r="BK172" i="2"/>
  <c r="BK170" i="2"/>
  <c r="BK168" i="2"/>
  <c r="BK165" i="2"/>
  <c r="J163" i="2"/>
  <c r="BK161" i="2"/>
  <c r="BK158" i="2"/>
  <c r="BK157" i="2"/>
  <c r="J155" i="2"/>
  <c r="J153" i="2"/>
  <c r="BK151" i="2"/>
  <c r="BK149" i="2"/>
  <c r="BK145" i="2"/>
  <c r="J140" i="2"/>
  <c r="BK136" i="2"/>
  <c r="BK132" i="2"/>
  <c r="AS94" i="1"/>
  <c r="BK206" i="3"/>
  <c r="BK204" i="3"/>
  <c r="J202" i="3"/>
  <c r="BK200" i="3"/>
  <c r="BK198" i="3"/>
  <c r="BK195" i="3"/>
  <c r="BK193" i="3"/>
  <c r="BK191" i="3"/>
  <c r="BK189" i="3"/>
  <c r="BK186" i="3"/>
  <c r="J183" i="3"/>
  <c r="J179" i="3"/>
  <c r="BK175" i="3"/>
  <c r="BK172" i="3"/>
  <c r="BK170" i="3"/>
  <c r="J168" i="3"/>
  <c r="BK166" i="3"/>
  <c r="BK164" i="3"/>
  <c r="J162" i="3"/>
  <c r="J160" i="3"/>
  <c r="J158" i="3"/>
  <c r="J156" i="3"/>
  <c r="J154" i="3"/>
  <c r="J151" i="3"/>
  <c r="BK149" i="3"/>
  <c r="J146" i="3"/>
  <c r="BK144" i="3"/>
  <c r="J137" i="3"/>
  <c r="BK133" i="3"/>
  <c r="J130" i="3"/>
  <c r="BK214" i="3"/>
  <c r="BK213" i="3"/>
  <c r="BK212" i="3"/>
  <c r="BK211" i="3"/>
  <c r="J210" i="3"/>
  <c r="J206" i="3"/>
  <c r="BK205" i="3"/>
  <c r="J203" i="3"/>
  <c r="J200" i="3"/>
  <c r="J198" i="3"/>
  <c r="J197" i="3"/>
  <c r="BK194" i="3"/>
  <c r="BK192" i="3"/>
  <c r="J190" i="3"/>
  <c r="BK188" i="3"/>
  <c r="BK187" i="3"/>
  <c r="J184" i="3"/>
  <c r="BK181" i="3"/>
  <c r="J177" i="3"/>
  <c r="BK173" i="3"/>
  <c r="BK171" i="3"/>
  <c r="J169" i="3"/>
  <c r="J167" i="3"/>
  <c r="J163" i="3"/>
  <c r="J161" i="3"/>
  <c r="J159" i="3"/>
  <c r="J157" i="3"/>
  <c r="BK154" i="3"/>
  <c r="BK152" i="3"/>
  <c r="J149" i="3"/>
  <c r="BK146" i="3"/>
  <c r="J144" i="3"/>
  <c r="BK137" i="3"/>
  <c r="J133" i="3"/>
  <c r="J132" i="3"/>
  <c r="BK291" i="2"/>
  <c r="BK289" i="2"/>
  <c r="J288" i="2"/>
  <c r="J286" i="2"/>
  <c r="J282" i="2"/>
  <c r="J280" i="2"/>
  <c r="BK278" i="2"/>
  <c r="J276" i="2"/>
  <c r="J274" i="2"/>
  <c r="BK271" i="2"/>
  <c r="J269" i="2"/>
  <c r="BK267" i="2"/>
  <c r="BK264" i="2"/>
  <c r="J262" i="2"/>
  <c r="BK260" i="2"/>
  <c r="J258" i="2"/>
  <c r="BK256" i="2"/>
  <c r="J253" i="2"/>
  <c r="BK251" i="2"/>
  <c r="BK249" i="2"/>
  <c r="BK247" i="2"/>
  <c r="BK245" i="2"/>
  <c r="J244" i="2"/>
  <c r="J241" i="2"/>
  <c r="J240" i="2"/>
  <c r="J238" i="2"/>
  <c r="J236" i="2"/>
  <c r="BK234" i="2"/>
  <c r="BK232" i="2"/>
  <c r="BK229" i="2"/>
  <c r="J226" i="2"/>
  <c r="BK224" i="2"/>
  <c r="BK221" i="2"/>
  <c r="J221" i="2"/>
  <c r="J218" i="2"/>
  <c r="BK215" i="2"/>
  <c r="J212" i="2"/>
  <c r="J210" i="2"/>
  <c r="J207" i="2"/>
  <c r="BK204" i="2"/>
  <c r="J201" i="2"/>
  <c r="J198" i="2"/>
  <c r="J195" i="2"/>
  <c r="J193" i="2"/>
  <c r="BK191" i="2"/>
  <c r="BK187" i="2"/>
  <c r="BK185" i="2"/>
  <c r="J181" i="2"/>
  <c r="J179" i="2"/>
  <c r="BK177" i="2"/>
  <c r="J176" i="2"/>
  <c r="J173" i="2"/>
  <c r="BK171" i="2"/>
  <c r="BK169" i="2"/>
  <c r="BK167" i="2"/>
  <c r="J165" i="2"/>
  <c r="BK163" i="2"/>
  <c r="J161" i="2"/>
  <c r="J158" i="2"/>
  <c r="BK156" i="2"/>
  <c r="BK154" i="2"/>
  <c r="J151" i="2"/>
  <c r="BK150" i="2"/>
  <c r="BK148" i="2"/>
  <c r="BK144" i="2"/>
  <c r="BK138" i="2"/>
  <c r="J134" i="2"/>
  <c r="J130" i="2"/>
  <c r="BK287" i="2"/>
  <c r="BK285" i="2"/>
  <c r="J281" i="2"/>
  <c r="BK279" i="2"/>
  <c r="BK277" i="2"/>
  <c r="J275" i="2"/>
  <c r="BK272" i="2"/>
  <c r="BK263" i="2"/>
  <c r="J261" i="2"/>
  <c r="BK259" i="2"/>
  <c r="J257" i="2"/>
  <c r="BK255" i="2"/>
  <c r="BK254" i="2"/>
  <c r="J252" i="2"/>
  <c r="J250" i="2"/>
  <c r="J249" i="2"/>
  <c r="J247" i="2"/>
  <c r="BK244" i="2"/>
  <c r="BK242" i="2"/>
  <c r="BK240" i="2"/>
  <c r="BK238" i="2"/>
  <c r="BK236" i="2"/>
  <c r="J233" i="2"/>
  <c r="J231" i="2"/>
  <c r="BK227" i="2"/>
  <c r="J225" i="2"/>
  <c r="J222" i="2"/>
  <c r="BK220" i="2"/>
  <c r="BK219" i="2"/>
  <c r="J217" i="2"/>
  <c r="J215" i="2"/>
  <c r="BK212" i="2"/>
  <c r="BK211" i="2"/>
  <c r="BK209" i="2"/>
  <c r="J206" i="2"/>
  <c r="J202" i="2"/>
  <c r="BK200" i="2"/>
  <c r="BK199" i="2"/>
  <c r="BK197" i="2"/>
  <c r="BK194" i="2"/>
  <c r="J192" i="2"/>
  <c r="BK189" i="2"/>
  <c r="J186" i="2"/>
  <c r="BK184" i="2"/>
  <c r="BK182" i="2"/>
  <c r="BK181" i="2"/>
  <c r="BK179" i="2"/>
  <c r="J177" i="2"/>
  <c r="BK173" i="2"/>
  <c r="J171" i="2"/>
  <c r="J169" i="2"/>
  <c r="J167" i="2"/>
  <c r="BK166" i="2"/>
  <c r="J164" i="2"/>
  <c r="J162" i="2"/>
  <c r="BK159" i="2"/>
  <c r="J156" i="2"/>
  <c r="J154" i="2"/>
  <c r="BK152" i="2"/>
  <c r="J150" i="2"/>
  <c r="J148" i="2"/>
  <c r="J144" i="2"/>
  <c r="J138" i="2"/>
  <c r="BK134" i="2"/>
  <c r="BK130" i="2"/>
  <c r="J214" i="3"/>
  <c r="J213" i="3"/>
  <c r="J212" i="3"/>
  <c r="J211" i="3"/>
  <c r="BK210" i="3"/>
  <c r="J209" i="3"/>
  <c r="J205" i="3"/>
  <c r="BK203" i="3"/>
  <c r="BK201" i="3"/>
  <c r="BK199" i="3"/>
  <c r="BK197" i="3"/>
  <c r="J194" i="3"/>
  <c r="J192" i="3"/>
  <c r="BK190" i="3"/>
  <c r="J187" i="3"/>
  <c r="BK184" i="3"/>
  <c r="J181" i="3"/>
  <c r="BK177" i="3"/>
  <c r="J173" i="3"/>
  <c r="J171" i="3"/>
  <c r="BK169" i="3"/>
  <c r="BK167" i="3"/>
  <c r="BK165" i="3"/>
  <c r="BK163" i="3"/>
  <c r="BK161" i="3"/>
  <c r="BK159" i="3"/>
  <c r="BK157" i="3"/>
  <c r="BK155" i="3"/>
  <c r="BK153" i="3"/>
  <c r="J152" i="3"/>
  <c r="BK147" i="3"/>
  <c r="J145" i="3"/>
  <c r="J141" i="3"/>
  <c r="BK135" i="3"/>
  <c r="BK132" i="3"/>
  <c r="BK209" i="3"/>
  <c r="J204" i="3"/>
  <c r="BK202" i="3"/>
  <c r="J201" i="3"/>
  <c r="J199" i="3"/>
  <c r="J195" i="3"/>
  <c r="J193" i="3"/>
  <c r="J191" i="3"/>
  <c r="J189" i="3"/>
  <c r="J188" i="3"/>
  <c r="J186" i="3"/>
  <c r="BK183" i="3"/>
  <c r="BK179" i="3"/>
  <c r="J175" i="3"/>
  <c r="J172" i="3"/>
  <c r="J170" i="3"/>
  <c r="BK168" i="3"/>
  <c r="J166" i="3"/>
  <c r="J164" i="3"/>
  <c r="BK162" i="3"/>
  <c r="BK160" i="3"/>
  <c r="BK158" i="3"/>
  <c r="BK156" i="3"/>
  <c r="J155" i="3"/>
  <c r="J153" i="3"/>
  <c r="BK151" i="3"/>
  <c r="J147" i="3"/>
  <c r="BK145" i="3"/>
  <c r="BK141" i="3"/>
  <c r="J135" i="3"/>
  <c r="BK130" i="3"/>
  <c r="BK129" i="2" l="1"/>
  <c r="J129" i="2"/>
  <c r="J98" i="2"/>
  <c r="R129" i="2"/>
  <c r="R128" i="2" s="1"/>
  <c r="BK143" i="2"/>
  <c r="J143" i="2"/>
  <c r="J100" i="2"/>
  <c r="R143" i="2"/>
  <c r="R142" i="2"/>
  <c r="BK147" i="2"/>
  <c r="J147" i="2" s="1"/>
  <c r="J102" i="2" s="1"/>
  <c r="R147" i="2"/>
  <c r="BK175" i="2"/>
  <c r="J175" i="2"/>
  <c r="J103" i="2"/>
  <c r="R175" i="2"/>
  <c r="T175" i="2"/>
  <c r="P188" i="2"/>
  <c r="T188" i="2"/>
  <c r="BK266" i="2"/>
  <c r="J266" i="2" s="1"/>
  <c r="J105" i="2" s="1"/>
  <c r="R266" i="2"/>
  <c r="BK284" i="2"/>
  <c r="J284" i="2" s="1"/>
  <c r="J107" i="2" s="1"/>
  <c r="R284" i="2"/>
  <c r="R283" i="2"/>
  <c r="P129" i="3"/>
  <c r="P128" i="3"/>
  <c r="R129" i="3"/>
  <c r="R128" i="3"/>
  <c r="BK143" i="3"/>
  <c r="R143" i="3"/>
  <c r="BK174" i="3"/>
  <c r="J174" i="3"/>
  <c r="J103" i="3" s="1"/>
  <c r="R174" i="3"/>
  <c r="T174" i="3"/>
  <c r="P180" i="3"/>
  <c r="T180" i="3"/>
  <c r="P196" i="3"/>
  <c r="T196" i="3"/>
  <c r="P208" i="3"/>
  <c r="P207" i="3" s="1"/>
  <c r="T208" i="3"/>
  <c r="T207" i="3"/>
  <c r="P129" i="2"/>
  <c r="P128" i="2" s="1"/>
  <c r="T129" i="2"/>
  <c r="T128" i="2"/>
  <c r="P143" i="2"/>
  <c r="P142" i="2" s="1"/>
  <c r="T143" i="2"/>
  <c r="T142" i="2"/>
  <c r="P147" i="2"/>
  <c r="T147" i="2"/>
  <c r="P175" i="2"/>
  <c r="BK188" i="2"/>
  <c r="J188" i="2"/>
  <c r="J104" i="2" s="1"/>
  <c r="R188" i="2"/>
  <c r="P266" i="2"/>
  <c r="T266" i="2"/>
  <c r="P284" i="2"/>
  <c r="P283" i="2"/>
  <c r="T284" i="2"/>
  <c r="T283" i="2"/>
  <c r="BK129" i="3"/>
  <c r="J129" i="3"/>
  <c r="J98" i="3"/>
  <c r="T129" i="3"/>
  <c r="T128" i="3" s="1"/>
  <c r="P143" i="3"/>
  <c r="T143" i="3"/>
  <c r="T142" i="3" s="1"/>
  <c r="P174" i="3"/>
  <c r="BK180" i="3"/>
  <c r="J180" i="3"/>
  <c r="J104" i="3"/>
  <c r="R180" i="3"/>
  <c r="BK196" i="3"/>
  <c r="J196" i="3"/>
  <c r="J105" i="3"/>
  <c r="R196" i="3"/>
  <c r="BK208" i="3"/>
  <c r="J208" i="3"/>
  <c r="J107" i="3"/>
  <c r="R208" i="3"/>
  <c r="R207" i="3" s="1"/>
  <c r="BK140" i="3"/>
  <c r="J140" i="3"/>
  <c r="J100" i="3"/>
  <c r="F92" i="3"/>
  <c r="E117" i="3"/>
  <c r="F123" i="3"/>
  <c r="BE135" i="3"/>
  <c r="BE137" i="3"/>
  <c r="BE144" i="3"/>
  <c r="BE145" i="3"/>
  <c r="BE149" i="3"/>
  <c r="BE151" i="3"/>
  <c r="BE153" i="3"/>
  <c r="BE157" i="3"/>
  <c r="BE159" i="3"/>
  <c r="BE161" i="3"/>
  <c r="BE167" i="3"/>
  <c r="BE168" i="3"/>
  <c r="BE170" i="3"/>
  <c r="BE172" i="3"/>
  <c r="BE173" i="3"/>
  <c r="BE177" i="3"/>
  <c r="BE179" i="3"/>
  <c r="BE181" i="3"/>
  <c r="BE186" i="3"/>
  <c r="BE191" i="3"/>
  <c r="BE193" i="3"/>
  <c r="BE195" i="3"/>
  <c r="BE198" i="3"/>
  <c r="BE204" i="3"/>
  <c r="BE206" i="3"/>
  <c r="BE211" i="3"/>
  <c r="BE212" i="3"/>
  <c r="J89" i="3"/>
  <c r="BE130" i="3"/>
  <c r="BE132" i="3"/>
  <c r="BE133" i="3"/>
  <c r="BE141" i="3"/>
  <c r="BE146" i="3"/>
  <c r="BE147" i="3"/>
  <c r="BE152" i="3"/>
  <c r="BE154" i="3"/>
  <c r="BE155" i="3"/>
  <c r="BE156" i="3"/>
  <c r="BE158" i="3"/>
  <c r="BE160" i="3"/>
  <c r="BE162" i="3"/>
  <c r="BE163" i="3"/>
  <c r="BE164" i="3"/>
  <c r="BE165" i="3"/>
  <c r="BE166" i="3"/>
  <c r="BE169" i="3"/>
  <c r="BE171" i="3"/>
  <c r="BE175" i="3"/>
  <c r="BE183" i="3"/>
  <c r="BE184" i="3"/>
  <c r="BE187" i="3"/>
  <c r="BE188" i="3"/>
  <c r="BE189" i="3"/>
  <c r="BE190" i="3"/>
  <c r="BE192" i="3"/>
  <c r="BE194" i="3"/>
  <c r="BE197" i="3"/>
  <c r="BE199" i="3"/>
  <c r="BE200" i="3"/>
  <c r="BE201" i="3"/>
  <c r="BE202" i="3"/>
  <c r="BE203" i="3"/>
  <c r="BE205" i="3"/>
  <c r="BE209" i="3"/>
  <c r="BE210" i="3"/>
  <c r="BE213" i="3"/>
  <c r="BE214" i="3"/>
  <c r="F91" i="2"/>
  <c r="F92" i="2"/>
  <c r="J121" i="2"/>
  <c r="BE130" i="2"/>
  <c r="BE134" i="2"/>
  <c r="BE148" i="2"/>
  <c r="BE150" i="2"/>
  <c r="BE151" i="2"/>
  <c r="BE154" i="2"/>
  <c r="BE156" i="2"/>
  <c r="BE157" i="2"/>
  <c r="BE158" i="2"/>
  <c r="BE161" i="2"/>
  <c r="BE164" i="2"/>
  <c r="BE165" i="2"/>
  <c r="BE167" i="2"/>
  <c r="BE169" i="2"/>
  <c r="BE171" i="2"/>
  <c r="BE172" i="2"/>
  <c r="BE173" i="2"/>
  <c r="BE177" i="2"/>
  <c r="BE178" i="2"/>
  <c r="BE179" i="2"/>
  <c r="BE180" i="2"/>
  <c r="BE183" i="2"/>
  <c r="BE187" i="2"/>
  <c r="BE192" i="2"/>
  <c r="BE195" i="2"/>
  <c r="BE197" i="2"/>
  <c r="BE199" i="2"/>
  <c r="BE200" i="2"/>
  <c r="BE204" i="2"/>
  <c r="BE207" i="2"/>
  <c r="BE209" i="2"/>
  <c r="BE210" i="2"/>
  <c r="BE212" i="2"/>
  <c r="BE217" i="2"/>
  <c r="BE219" i="2"/>
  <c r="BE220" i="2"/>
  <c r="BE222" i="2"/>
  <c r="BE226" i="2"/>
  <c r="BE231" i="2"/>
  <c r="BE232" i="2"/>
  <c r="BE235" i="2"/>
  <c r="BE237" i="2"/>
  <c r="BE238" i="2"/>
  <c r="BE241" i="2"/>
  <c r="BE242" i="2"/>
  <c r="BE244" i="2"/>
  <c r="BE245" i="2"/>
  <c r="BE248" i="2"/>
  <c r="BE252" i="2"/>
  <c r="BE253" i="2"/>
  <c r="BE254" i="2"/>
  <c r="BE256" i="2"/>
  <c r="BE257" i="2"/>
  <c r="BE258" i="2"/>
  <c r="BE259" i="2"/>
  <c r="BE261" i="2"/>
  <c r="BE263" i="2"/>
  <c r="BE264" i="2"/>
  <c r="BE268" i="2"/>
  <c r="BE271" i="2"/>
  <c r="BE272" i="2"/>
  <c r="BE275" i="2"/>
  <c r="BE276" i="2"/>
  <c r="BE277" i="2"/>
  <c r="BE278" i="2"/>
  <c r="BE279" i="2"/>
  <c r="BE281" i="2"/>
  <c r="BE285" i="2"/>
  <c r="BE287" i="2"/>
  <c r="BE288" i="2"/>
  <c r="E85" i="2"/>
  <c r="BE132" i="2"/>
  <c r="BE136" i="2"/>
  <c r="BE138" i="2"/>
  <c r="BE140" i="2"/>
  <c r="BE144" i="2"/>
  <c r="BE145" i="2"/>
  <c r="BE149" i="2"/>
  <c r="BE152" i="2"/>
  <c r="BE153" i="2"/>
  <c r="BE155" i="2"/>
  <c r="BE159" i="2"/>
  <c r="BE162" i="2"/>
  <c r="BE163" i="2"/>
  <c r="BE166" i="2"/>
  <c r="BE168" i="2"/>
  <c r="BE170" i="2"/>
  <c r="BE174" i="2"/>
  <c r="BE176" i="2"/>
  <c r="BE181" i="2"/>
  <c r="BE182" i="2"/>
  <c r="BE184" i="2"/>
  <c r="BE185" i="2"/>
  <c r="BE186" i="2"/>
  <c r="BE189" i="2"/>
  <c r="BE191" i="2"/>
  <c r="BE193" i="2"/>
  <c r="BE194" i="2"/>
  <c r="BE198" i="2"/>
  <c r="BE201" i="2"/>
  <c r="BE202" i="2"/>
  <c r="BE206" i="2"/>
  <c r="BE211" i="2"/>
  <c r="BE213" i="2"/>
  <c r="BE215" i="2"/>
  <c r="BE216" i="2"/>
  <c r="BE218" i="2"/>
  <c r="BE221" i="2"/>
  <c r="BE224" i="2"/>
  <c r="BE225" i="2"/>
  <c r="BE227" i="2"/>
  <c r="BE229" i="2"/>
  <c r="BE233" i="2"/>
  <c r="BE234" i="2"/>
  <c r="BE236" i="2"/>
  <c r="BE239" i="2"/>
  <c r="BE240" i="2"/>
  <c r="BE243" i="2"/>
  <c r="BE246" i="2"/>
  <c r="BE247" i="2"/>
  <c r="BE249" i="2"/>
  <c r="BE250" i="2"/>
  <c r="BE251" i="2"/>
  <c r="BE255" i="2"/>
  <c r="BE260" i="2"/>
  <c r="BE262" i="2"/>
  <c r="BE265" i="2"/>
  <c r="BE267" i="2"/>
  <c r="BE269" i="2"/>
  <c r="BE270" i="2"/>
  <c r="BE274" i="2"/>
  <c r="BE280" i="2"/>
  <c r="BE282" i="2"/>
  <c r="BE286" i="2"/>
  <c r="BE289" i="2"/>
  <c r="BE290" i="2"/>
  <c r="BE291" i="2"/>
  <c r="F35" i="2"/>
  <c r="BB95" i="1" s="1"/>
  <c r="F36" i="2"/>
  <c r="BC95" i="1" s="1"/>
  <c r="F34" i="3"/>
  <c r="BA96" i="1" s="1"/>
  <c r="F37" i="3"/>
  <c r="BD96" i="1" s="1"/>
  <c r="J34" i="3"/>
  <c r="AW96" i="1" s="1"/>
  <c r="F34" i="2"/>
  <c r="BA95" i="1" s="1"/>
  <c r="J34" i="2"/>
  <c r="AW95" i="1" s="1"/>
  <c r="F37" i="2"/>
  <c r="BD95" i="1" s="1"/>
  <c r="F36" i="3"/>
  <c r="BC96" i="1" s="1"/>
  <c r="F35" i="3"/>
  <c r="BB96" i="1" s="1"/>
  <c r="T127" i="3" l="1"/>
  <c r="P146" i="2"/>
  <c r="P127" i="2" s="1"/>
  <c r="AU95" i="1" s="1"/>
  <c r="R142" i="3"/>
  <c r="R127" i="3" s="1"/>
  <c r="R146" i="2"/>
  <c r="R127" i="2" s="1"/>
  <c r="P142" i="3"/>
  <c r="P127" i="3" s="1"/>
  <c r="AU96" i="1" s="1"/>
  <c r="T146" i="2"/>
  <c r="T127" i="2" s="1"/>
  <c r="BK142" i="3"/>
  <c r="J142" i="3" s="1"/>
  <c r="J101" i="3" s="1"/>
  <c r="BK146" i="2"/>
  <c r="J146" i="2" s="1"/>
  <c r="J101" i="2" s="1"/>
  <c r="BK142" i="2"/>
  <c r="J142" i="2" s="1"/>
  <c r="J99" i="2" s="1"/>
  <c r="BK283" i="2"/>
  <c r="J283" i="2"/>
  <c r="J106" i="2" s="1"/>
  <c r="BK139" i="3"/>
  <c r="J139" i="3" s="1"/>
  <c r="J99" i="3" s="1"/>
  <c r="J143" i="3"/>
  <c r="J102" i="3" s="1"/>
  <c r="BK207" i="3"/>
  <c r="J207" i="3"/>
  <c r="J106" i="3" s="1"/>
  <c r="BK128" i="2"/>
  <c r="J128" i="2" s="1"/>
  <c r="J97" i="2" s="1"/>
  <c r="BK128" i="3"/>
  <c r="J128" i="3"/>
  <c r="J97" i="3" s="1"/>
  <c r="F33" i="2"/>
  <c r="AZ95" i="1" s="1"/>
  <c r="BC94" i="1"/>
  <c r="W32" i="1" s="1"/>
  <c r="J33" i="3"/>
  <c r="AV96" i="1" s="1"/>
  <c r="AT96" i="1" s="1"/>
  <c r="J33" i="2"/>
  <c r="AV95" i="1" s="1"/>
  <c r="AT95" i="1" s="1"/>
  <c r="BD94" i="1"/>
  <c r="W33" i="1" s="1"/>
  <c r="BB94" i="1"/>
  <c r="W31" i="1" s="1"/>
  <c r="BA94" i="1"/>
  <c r="W30" i="1" s="1"/>
  <c r="F33" i="3"/>
  <c r="AZ96" i="1" s="1"/>
  <c r="BK127" i="3" l="1"/>
  <c r="J127" i="3"/>
  <c r="BK127" i="2"/>
  <c r="J127" i="2" s="1"/>
  <c r="J96" i="2" s="1"/>
  <c r="AU94" i="1"/>
  <c r="J30" i="3"/>
  <c r="AG96" i="1" s="1"/>
  <c r="AZ94" i="1"/>
  <c r="AV94" i="1" s="1"/>
  <c r="AK29" i="1" s="1"/>
  <c r="AX94" i="1"/>
  <c r="AY94" i="1"/>
  <c r="AW94" i="1"/>
  <c r="AK30" i="1" s="1"/>
  <c r="J39" i="3" l="1"/>
  <c r="J96" i="3"/>
  <c r="AN96" i="1"/>
  <c r="J30" i="2"/>
  <c r="AG95" i="1" s="1"/>
  <c r="AG94" i="1" s="1"/>
  <c r="AT94" i="1"/>
  <c r="W29" i="1"/>
  <c r="AN94" i="1" l="1"/>
  <c r="AK26" i="1"/>
  <c r="AK35" i="1" s="1"/>
  <c r="AN95" i="1"/>
  <c r="J39" i="2"/>
</calcChain>
</file>

<file path=xl/sharedStrings.xml><?xml version="1.0" encoding="utf-8"?>
<sst xmlns="http://schemas.openxmlformats.org/spreadsheetml/2006/main" count="3608" uniqueCount="871">
  <si>
    <t>Export Komplet</t>
  </si>
  <si>
    <t/>
  </si>
  <si>
    <t>2.0</t>
  </si>
  <si>
    <t>False</t>
  </si>
  <si>
    <t>{9174274b-ab1d-40d3-9eae-f4af347783c6}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</si>
  <si>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</si>
  <si>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</si>
  <si>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</si>
  <si>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</si>
  <si>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</si>
  <si>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</si>
  <si>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</si>
  <si>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</si>
  <si>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</si>
  <si>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021-000130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</si>
  <si>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</si>
  <si>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</si>
  <si>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TRAMVAJOVÉ TRATĚ NA UL. VÍDEŇSKÁ, ÚSEK BOHUNICKÁ – MORAVANSKÉ LÁNY</t>
  </si>
  <si>
    <t>KSO:</t>
  </si>
  <si>
    <t>CC-CZ:</t>
  </si>
  <si>
    <t>Místo:</t>
  </si>
  <si>
    <t xml:space="preserve"> </t>
  </si>
  <si>
    <t>Datum:</t>
  </si>
  <si>
    <t>27. 10. 2021</t>
  </si>
  <si>
    <t>Zadavatel:</t>
  </si>
  <si>
    <t>IČ:</t>
  </si>
  <si>
    <t>DIČ:</t>
  </si>
  <si>
    <t>Uchazeč:</t>
  </si>
  <si>
    <t>Vyplň údaj</t>
  </si>
  <si>
    <t>Projektant:</t>
  </si>
  <si>
    <t>Ing. Tomáš Veselý</t>
  </si>
  <si>
    <t>True</t>
  </si>
  <si>
    <t>Zpracovatel:</t>
  </si>
  <si>
    <t>Puttner,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</si>
  <si>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</si>
  <si>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</si>
  <si>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</si>
  <si>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</si>
  <si>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</si>
  <si>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</si>
  <si>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</si>
  <si>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</si>
  <si>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</si>
  <si>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</si>
  <si>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</si>
  <si>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</si>
  <si>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</si>
  <si>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</si>
  <si>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</si>
  <si>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</si>
  <si>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</si>
  <si>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</si>
  <si>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</si>
  <si>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</si>
  <si>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</si>
  <si>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</si>
  <si>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</si>
  <si>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</si>
  <si>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</si>
  <si>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</si>
  <si>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</si>
  <si>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</si>
  <si>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</si>
  <si>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</si>
  <si>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</si>
  <si>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</si>
  <si>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</si>
  <si>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</si>
  <si>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</si>
  <si>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</si>
  <si>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</si>
  <si>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</si>
  <si>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</si>
  <si>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</si>
  <si>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</si>
  <si>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</si>
  <si>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</si>
  <si>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</si>
  <si>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</si>
  <si>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</si>
  <si>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Část 01</t>
  </si>
  <si>
    <t>Trakční kabely DPMB</t>
  </si>
  <si>
    <t>STA</t>
  </si>
  <si>
    <t>1</t>
  </si>
  <si>
    <t>{aab41c4e-31e0-4bfe-942c-561a3efbceb2}</t>
  </si>
  <si>
    <t>2</t>
  </si>
  <si>
    <t>Část 02</t>
  </si>
  <si>
    <t>Kabely NN pro ELP DPMB</t>
  </si>
  <si>
    <t>{797dd1b4-d304-4701-8189-b20d15a08955}</t>
  </si>
  <si>
    <t>KRYCÍ LIST SOUPISU PRACÍ</t>
  </si>
  <si>
    <t>Objekt:</t>
  </si>
  <si>
    <t>Část 01 - Trakční kabely DPMB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</si>
  <si>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</si>
  <si>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</si>
  <si>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</si>
  <si>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</si>
  <si>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</si>
  <si>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</si>
  <si>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997 - Přesun sutě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</si>
  <si>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</si>
  <si>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</si>
  <si>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</si>
  <si>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</si>
  <si>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</si>
  <si>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</si>
  <si>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 xml:space="preserve">    46-M-Z - Zemní práce při extr.mont.pracích - Zádlažby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</si>
  <si>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</si>
  <si>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</si>
  <si>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</si>
  <si>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</si>
  <si>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</si>
  <si>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</si>
  <si>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</si>
  <si>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</si>
  <si>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</si>
  <si>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</si>
  <si>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</si>
  <si>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</si>
  <si>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</si>
  <si>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</si>
  <si>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</si>
  <si>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</si>
  <si>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</si>
  <si>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</si>
  <si>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</si>
  <si>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</si>
  <si>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K</t>
  </si>
  <si>
    <t>460600061</t>
  </si>
  <si>
    <t>Odvoz suti a vybouraných hmot do 1 km</t>
  </si>
  <si>
    <t>t</t>
  </si>
  <si>
    <t>4</t>
  </si>
  <si>
    <t>2091978092</t>
  </si>
  <si>
    <t>VV</t>
  </si>
  <si>
    <t>1,8*(1409,82-95,08-39,93)+2*(95,08+39,93)</t>
  </si>
  <si>
    <t>460600071</t>
  </si>
  <si>
    <t>Příplatek k odvozu suti a vybouraných hmot za každý další 1 km</t>
  </si>
  <si>
    <t>-1211356166</t>
  </si>
  <si>
    <t>10*(2537,676+1519,29)</t>
  </si>
  <si>
    <t>3</t>
  </si>
  <si>
    <t>997221611</t>
  </si>
  <si>
    <t>Nakládání suti na dopravní prostředky pro vodorovnou dopravu</t>
  </si>
  <si>
    <t>-336340781</t>
  </si>
  <si>
    <t>1,8*(70,35+773,7)</t>
  </si>
  <si>
    <t>997221815</t>
  </si>
  <si>
    <t>Poplatek za uložení na skládce (skládkovné) stavebního odpadu betonového kód odpadu 170 101</t>
  </si>
  <si>
    <t>355136653</t>
  </si>
  <si>
    <t>2*(95,08)</t>
  </si>
  <si>
    <t>5</t>
  </si>
  <si>
    <t>997221845</t>
  </si>
  <si>
    <t>Poplatek za uložení na skládce (skládkovné) odpadu asfaltového bez dehtu kód odpadu 170 302</t>
  </si>
  <si>
    <t>-828249114</t>
  </si>
  <si>
    <t>(336,7*0,05+230,9*0,1)*2</t>
  </si>
  <si>
    <t>6</t>
  </si>
  <si>
    <t>997221855</t>
  </si>
  <si>
    <t>Poplatek za uložení na skládce (skládkovné) zeminy a kameniva kód odpadu 170 504</t>
  </si>
  <si>
    <t>-1239163213</t>
  </si>
  <si>
    <t>2564,678-1519,29-190,16-79,85</t>
  </si>
  <si>
    <t>PSV</t>
  </si>
  <si>
    <t>Práce a dodávky PSV</t>
  </si>
  <si>
    <t>741</t>
  </si>
  <si>
    <t>Elektroinstalace - silnoproud</t>
  </si>
  <si>
    <t>7</t>
  </si>
  <si>
    <t>741810003</t>
  </si>
  <si>
    <t>Zkoušky a prohlídky elektrických rozvodů a zařízení celková prohlídka a vyhotovení revizní zprávy</t>
  </si>
  <si>
    <t>kus</t>
  </si>
  <si>
    <t>16</t>
  </si>
  <si>
    <t>780834933</t>
  </si>
  <si>
    <t>8</t>
  </si>
  <si>
    <t>741810011</t>
  </si>
  <si>
    <t>Příplatek k celkové prohlídce za každých dalších 500 000,- Kč</t>
  </si>
  <si>
    <t>-182092106</t>
  </si>
  <si>
    <t>M</t>
  </si>
  <si>
    <t>Práce a dodávky M</t>
  </si>
  <si>
    <t>21-M</t>
  </si>
  <si>
    <t>Elektromontáže</t>
  </si>
  <si>
    <t>9</t>
  </si>
  <si>
    <t>210100295</t>
  </si>
  <si>
    <t>Ukončení vodičů izolovaných nastřelením kabelového oka s páskou průřezu žíly do 300 mm2</t>
  </si>
  <si>
    <t>64</t>
  </si>
  <si>
    <t>809432700</t>
  </si>
  <si>
    <t>10</t>
  </si>
  <si>
    <t>M2</t>
  </si>
  <si>
    <t>Kabelové oko 1x300</t>
  </si>
  <si>
    <t>256</t>
  </si>
  <si>
    <t>-870008528</t>
  </si>
  <si>
    <t>11</t>
  </si>
  <si>
    <t>210812155</t>
  </si>
  <si>
    <t>Montáž kabelu Cu plného nebo laněného do 1 kV žíla 1x240 až 300 mm2 (např. CYKY) bez ukončení uloženého volně nebo v liště</t>
  </si>
  <si>
    <t>m</t>
  </si>
  <si>
    <t>847991321</t>
  </si>
  <si>
    <t>12</t>
  </si>
  <si>
    <t>210813155</t>
  </si>
  <si>
    <t>Montáž kabelu Cu plného nebo laněného do 1 kV žíla 1x240 až 300 mm2 (např. CYKY) bez ukončení uloženého pevně</t>
  </si>
  <si>
    <t>-915244150</t>
  </si>
  <si>
    <t>13</t>
  </si>
  <si>
    <t>M5</t>
  </si>
  <si>
    <t>Kabel 1-YY 1x300</t>
  </si>
  <si>
    <t>-2026736188</t>
  </si>
  <si>
    <t>14</t>
  </si>
  <si>
    <t>210100297</t>
  </si>
  <si>
    <t>Ukončení vodičů izolovaných nastřelením kabelového oka s páskou průřezu žíly do 500 mm2</t>
  </si>
  <si>
    <t>1371720364</t>
  </si>
  <si>
    <t>M1</t>
  </si>
  <si>
    <t xml:space="preserve">Kabelové oko 1x500   </t>
  </si>
  <si>
    <t>-693004946</t>
  </si>
  <si>
    <t>210101211</t>
  </si>
  <si>
    <t>Propojení vodičů celoplastových spojkou do 1 kV venkovní páskovou SJpe 1 až 5 žíly do 500 mm2</t>
  </si>
  <si>
    <t>1547933988</t>
  </si>
  <si>
    <t>17</t>
  </si>
  <si>
    <t>M3</t>
  </si>
  <si>
    <t xml:space="preserve">Kabelová spojka 1x500   </t>
  </si>
  <si>
    <t>-367759260</t>
  </si>
  <si>
    <t>18</t>
  </si>
  <si>
    <t>210900607</t>
  </si>
  <si>
    <t>Montáž vodičů Al izolovaných plných a laněných žíla 500 mm2 uložených volně (AY, AYY)</t>
  </si>
  <si>
    <t>335880607</t>
  </si>
  <si>
    <t>19</t>
  </si>
  <si>
    <t>210900627</t>
  </si>
  <si>
    <t>Montáž vodičů Al izolovaných plných nebo laněných žíla 500 mm2 (např. AY, AYY) bez ukončení uložených pevně</t>
  </si>
  <si>
    <t>2041931629</t>
  </si>
  <si>
    <t>20</t>
  </si>
  <si>
    <t>M4</t>
  </si>
  <si>
    <t xml:space="preserve">Kabel 1-AYY 1x500mm   </t>
  </si>
  <si>
    <t>1750351330</t>
  </si>
  <si>
    <t>210900607-D</t>
  </si>
  <si>
    <t>Demontáž vodičů Al izolovaných plných a laněných žíla 500 mm2 uložených volně (AY, AYY)</t>
  </si>
  <si>
    <t>-30911537</t>
  </si>
  <si>
    <t>22</t>
  </si>
  <si>
    <t>210950203</t>
  </si>
  <si>
    <t>Příplatek na zatahování kabelů hmotnosti do 4 kg do tvárnicových tras a kolektorů</t>
  </si>
  <si>
    <t>1318399532</t>
  </si>
  <si>
    <t>23</t>
  </si>
  <si>
    <t>210950204</t>
  </si>
  <si>
    <t>Příplatek na zatahování kabelů hmotnosti do 6 kg do tvárnicových tras a kolektorů</t>
  </si>
  <si>
    <t>-1071197725</t>
  </si>
  <si>
    <t>24</t>
  </si>
  <si>
    <t>D1</t>
  </si>
  <si>
    <t>Demontáž stavající rozpojovací skříně včetně odpojovačů</t>
  </si>
  <si>
    <t>-772383446</t>
  </si>
  <si>
    <t>25</t>
  </si>
  <si>
    <t>M20</t>
  </si>
  <si>
    <t>Montáž odpojovačů bez zapojení vodičů vn do 12 kV na ruční nebo motorový pohon jednopólových vnitřních do 1600 A</t>
  </si>
  <si>
    <t>-1074712495</t>
  </si>
  <si>
    <t>26</t>
  </si>
  <si>
    <t>P2</t>
  </si>
  <si>
    <t xml:space="preserve">Montáž skříně rozpojovací </t>
  </si>
  <si>
    <t>710652966</t>
  </si>
  <si>
    <t>27</t>
  </si>
  <si>
    <t>M6</t>
  </si>
  <si>
    <t xml:space="preserve">Rozpojovací skříň, typ dle DPMB   </t>
  </si>
  <si>
    <t>-1209218250</t>
  </si>
  <si>
    <t>28</t>
  </si>
  <si>
    <t>M19</t>
  </si>
  <si>
    <t xml:space="preserve">Odpojovač Itr 1,5-1250/50   </t>
  </si>
  <si>
    <t>-963827002</t>
  </si>
  <si>
    <t>29</t>
  </si>
  <si>
    <t>V-05</t>
  </si>
  <si>
    <t>Montážní vysokozdvižná plošina</t>
  </si>
  <si>
    <t>hod</t>
  </si>
  <si>
    <t>128</t>
  </si>
  <si>
    <t>1184774214</t>
  </si>
  <si>
    <t>30</t>
  </si>
  <si>
    <t>V-06</t>
  </si>
  <si>
    <t>Utěsnění prostupu do měnírny těsnícím vakem</t>
  </si>
  <si>
    <t>-429768895</t>
  </si>
  <si>
    <t>31</t>
  </si>
  <si>
    <t>V-07</t>
  </si>
  <si>
    <t>Těsnící vak RDSS-75</t>
  </si>
  <si>
    <t>2101451869</t>
  </si>
  <si>
    <t>32</t>
  </si>
  <si>
    <t>P4</t>
  </si>
  <si>
    <t xml:space="preserve">Napětová zkouška kabelů </t>
  </si>
  <si>
    <t>-383180146</t>
  </si>
  <si>
    <t>33</t>
  </si>
  <si>
    <t>P5</t>
  </si>
  <si>
    <t xml:space="preserve">Vypínání vedení, dozor správce </t>
  </si>
  <si>
    <t>2109361292</t>
  </si>
  <si>
    <t>34</t>
  </si>
  <si>
    <t>P6</t>
  </si>
  <si>
    <t xml:space="preserve">Průkaz způsobilosti </t>
  </si>
  <si>
    <t>-438753906</t>
  </si>
  <si>
    <t>22-M</t>
  </si>
  <si>
    <t>Montáže technologických zařízení pro dopravní stavby</t>
  </si>
  <si>
    <t>35</t>
  </si>
  <si>
    <t>220182002</t>
  </si>
  <si>
    <t>Zatažení ochranné trubky HDPE do chráničky 110 mm</t>
  </si>
  <si>
    <t>-1949662700</t>
  </si>
  <si>
    <t>36</t>
  </si>
  <si>
    <t>220182022</t>
  </si>
  <si>
    <t>Uložení HDPE trubky pro optický kabel do výkopu bez zřízení lože a bez krytí</t>
  </si>
  <si>
    <t>130009825</t>
  </si>
  <si>
    <t>37</t>
  </si>
  <si>
    <t>M8</t>
  </si>
  <si>
    <t>Trubka HDPE 40/33 mm, červená</t>
  </si>
  <si>
    <t>1265429003</t>
  </si>
  <si>
    <t>38</t>
  </si>
  <si>
    <t>M9</t>
  </si>
  <si>
    <t>Svazek mitrotrubiček pro přímou pokládku do země 7x12/8</t>
  </si>
  <si>
    <t>-49227559</t>
  </si>
  <si>
    <t>39</t>
  </si>
  <si>
    <t>220182027</t>
  </si>
  <si>
    <t>Montáž koncovky nebo záslepky bez svařování na HDPE trubku</t>
  </si>
  <si>
    <t>1615714383</t>
  </si>
  <si>
    <t>40</t>
  </si>
  <si>
    <t>M11</t>
  </si>
  <si>
    <t>Koncovka na trubku HDPE 40/33</t>
  </si>
  <si>
    <t>1248801489</t>
  </si>
  <si>
    <t>41</t>
  </si>
  <si>
    <t>M12</t>
  </si>
  <si>
    <t>Koncovka pro svazek mikrotrubiček 7x12/8</t>
  </si>
  <si>
    <t>sada</t>
  </si>
  <si>
    <t>-1972843968</t>
  </si>
  <si>
    <t>42</t>
  </si>
  <si>
    <t>220182026</t>
  </si>
  <si>
    <t>Montáž spojky HDPE na trubce nebo mikrotrubičce</t>
  </si>
  <si>
    <t>-1875067875</t>
  </si>
  <si>
    <t>43</t>
  </si>
  <si>
    <t>M13</t>
  </si>
  <si>
    <t>Spojka chráničky HDPE 40/33</t>
  </si>
  <si>
    <t>-11345223</t>
  </si>
  <si>
    <t>44</t>
  </si>
  <si>
    <t>M14</t>
  </si>
  <si>
    <t>7x spojka mikrotrubičky HDPE 12/8, včetně smršťovacího rukávu</t>
  </si>
  <si>
    <t>-803630389</t>
  </si>
  <si>
    <t>45</t>
  </si>
  <si>
    <t>220182023</t>
  </si>
  <si>
    <t>Kontrola tlakutěsnosti HDPE trubky od 1m do 2000 m</t>
  </si>
  <si>
    <t>-1342740639</t>
  </si>
  <si>
    <t>46</t>
  </si>
  <si>
    <t>220182025</t>
  </si>
  <si>
    <t>Kontrola průchodnosti trubky pro optický kabel do 2000 m</t>
  </si>
  <si>
    <t>km</t>
  </si>
  <si>
    <t>1298431328</t>
  </si>
  <si>
    <t>46-M</t>
  </si>
  <si>
    <t>Zemní práce při extr.mont.pracích</t>
  </si>
  <si>
    <t>47</t>
  </si>
  <si>
    <t>460070753</t>
  </si>
  <si>
    <t>Hloubení nezapažených jam pro ostatní konstrukce ručně v hornině tř 3</t>
  </si>
  <si>
    <t>m3</t>
  </si>
  <si>
    <t>-929501565</t>
  </si>
  <si>
    <t>82,93+70,35</t>
  </si>
  <si>
    <t>48</t>
  </si>
  <si>
    <t>460161272</t>
  </si>
  <si>
    <t>Hloubení kabelových rýh ručně š 50 cm hl 80 cm v hornině tř I skupiny 3</t>
  </si>
  <si>
    <t>981061291</t>
  </si>
  <si>
    <t>49</t>
  </si>
  <si>
    <t>460161692</t>
  </si>
  <si>
    <t>Hloubení kabelových rýh ručně š 80 cm hl 130 cm v hornině tř I skupiny 3</t>
  </si>
  <si>
    <t>-1902332334</t>
  </si>
  <si>
    <t>50</t>
  </si>
  <si>
    <t>460161872</t>
  </si>
  <si>
    <t>Hloubení kabelových rýh ručně š 100 cm hl 110 cm v hornině tř I skupiny 3</t>
  </si>
  <si>
    <t>73494031</t>
  </si>
  <si>
    <t>51</t>
  </si>
  <si>
    <t>460162042</t>
  </si>
  <si>
    <t>Hloubení kabelových rýh ručně š 120 cm hl 150 cm v hornině tř I skupiny 3</t>
  </si>
  <si>
    <t>537983447</t>
  </si>
  <si>
    <t>52</t>
  </si>
  <si>
    <t>460162112</t>
  </si>
  <si>
    <t>Hloubení kabelových rýh ručně v hornině tř I skupiny I skupiny 3</t>
  </si>
  <si>
    <t>-184453647</t>
  </si>
  <si>
    <t>1,4*0,8*789+2,3*0,8*27+28,14</t>
  </si>
  <si>
    <t>53</t>
  </si>
  <si>
    <t>460631222</t>
  </si>
  <si>
    <t>Řízené horizontální vrtání při elektromontážích v hornině tř. těžitelnosti I a II skupiny 1 až 4 vnějšího průměru přes 450 do 500 mm</t>
  </si>
  <si>
    <t>-1114599274</t>
  </si>
  <si>
    <t>54</t>
  </si>
  <si>
    <t>PR01</t>
  </si>
  <si>
    <t>Chránička PE DN90 pro protlaky</t>
  </si>
  <si>
    <t>-1739001789</t>
  </si>
  <si>
    <t>55</t>
  </si>
  <si>
    <t>34571358.2</t>
  </si>
  <si>
    <t>Uzavírací zátka plastových trubek pr. 90 mm</t>
  </si>
  <si>
    <t>-671012992</t>
  </si>
  <si>
    <t>56</t>
  </si>
  <si>
    <t>PR03</t>
  </si>
  <si>
    <t>Radarový průzkum pro protlak</t>
  </si>
  <si>
    <t>-884321331</t>
  </si>
  <si>
    <t>57</t>
  </si>
  <si>
    <t>PR04</t>
  </si>
  <si>
    <t>Vyhotovení PD protlaku</t>
  </si>
  <si>
    <t>kpl</t>
  </si>
  <si>
    <t>1636461342</t>
  </si>
  <si>
    <t>58</t>
  </si>
  <si>
    <t>P8</t>
  </si>
  <si>
    <t xml:space="preserve">Příplatek za hloubení výkopů v obsazené trase </t>
  </si>
  <si>
    <t>-1892617846</t>
  </si>
  <si>
    <t>196+29+32+789+20+27</t>
  </si>
  <si>
    <t>59</t>
  </si>
  <si>
    <t>460080112</t>
  </si>
  <si>
    <t>Bourání základu betonového se záhozem jámy sypaninou</t>
  </si>
  <si>
    <t>-728160377</t>
  </si>
  <si>
    <t>1,9+2,11+42,48</t>
  </si>
  <si>
    <t>60</t>
  </si>
  <si>
    <t>460400021</t>
  </si>
  <si>
    <t>Pažení příložné plné výkopů rýh kabelových hloubky do 2 m</t>
  </si>
  <si>
    <t>m2</t>
  </si>
  <si>
    <t>-1394928972</t>
  </si>
  <si>
    <t>61</t>
  </si>
  <si>
    <t>460400071</t>
  </si>
  <si>
    <t>Pažení příložné plné výkopů jam hloubky do 4 m</t>
  </si>
  <si>
    <t>1068207033</t>
  </si>
  <si>
    <t>102,5+156,58</t>
  </si>
  <si>
    <t>62</t>
  </si>
  <si>
    <t>460400121</t>
  </si>
  <si>
    <t>Odstranění pažení příložného plného výkopů rýh kabelových hloubky do 2 m</t>
  </si>
  <si>
    <t>-886521242</t>
  </si>
  <si>
    <t>63</t>
  </si>
  <si>
    <t>460400171</t>
  </si>
  <si>
    <t>Odstranění pažení příložného výkopů jam hloubky do 4 m</t>
  </si>
  <si>
    <t>-1614694504</t>
  </si>
  <si>
    <t>564871116</t>
  </si>
  <si>
    <t>Podklad ze štěrkodrtě ŠD tl. 300 mm</t>
  </si>
  <si>
    <t>-1801728283</t>
  </si>
  <si>
    <t>65</t>
  </si>
  <si>
    <t>460080013a</t>
  </si>
  <si>
    <t>Základové konstrukce základ bez bednění do rostlé zeminy z monolitického betonu tř. C 12/15, šachty</t>
  </si>
  <si>
    <t>2053991628</t>
  </si>
  <si>
    <t>66</t>
  </si>
  <si>
    <t>460080013b</t>
  </si>
  <si>
    <t>Základové konstrukce základ bez bednění do rostlé zeminy z monolitického betonu tř. C 12/15, skříně</t>
  </si>
  <si>
    <t>938651271</t>
  </si>
  <si>
    <t>2*3</t>
  </si>
  <si>
    <t>67</t>
  </si>
  <si>
    <t>460080013c</t>
  </si>
  <si>
    <t>Základové konstrukce základ bez bednění do rostlé zeminy z monolitického betonu tř. C 12/15, obetonování chrániček</t>
  </si>
  <si>
    <t>645677890</t>
  </si>
  <si>
    <t>68</t>
  </si>
  <si>
    <t>460391123</t>
  </si>
  <si>
    <t>Zásyp jam při elektromontážích ručně se zhutněním z hornin třídy I skupiny 3</t>
  </si>
  <si>
    <t>-122146893</t>
  </si>
  <si>
    <t>69</t>
  </si>
  <si>
    <t>460431282</t>
  </si>
  <si>
    <t>Zásyp kabelových rýh ručně se zhutněním š 50 cm hl 80 cm z horniny tř I skupiny 3</t>
  </si>
  <si>
    <t>-566362033</t>
  </si>
  <si>
    <t>70</t>
  </si>
  <si>
    <t>460431722</t>
  </si>
  <si>
    <t>Zásyp kabelových rýh ručně se zhutněním š 80 cm hl 130 cm z horniny tř I skupiny 3</t>
  </si>
  <si>
    <t>1537070931</t>
  </si>
  <si>
    <t>71</t>
  </si>
  <si>
    <t>460431892</t>
  </si>
  <si>
    <t>Zásyp kabelových rýh ručně se zhutněním š 100 cm hl 110 cm z horniny tř I skupiny 3</t>
  </si>
  <si>
    <t>625722462</t>
  </si>
  <si>
    <t>72</t>
  </si>
  <si>
    <t>460432082</t>
  </si>
  <si>
    <t>Zásyp kabelových rýh ručně se zhutněním š 120 cm hl 150 cm z horniny tř I skupiny 3</t>
  </si>
  <si>
    <t>268785332</t>
  </si>
  <si>
    <t>73</t>
  </si>
  <si>
    <t>460432112</t>
  </si>
  <si>
    <t>Zásyp kabelových rýh ručně se zhutněním z horniny třídy I skupiny 3</t>
  </si>
  <si>
    <t>1415699047</t>
  </si>
  <si>
    <t>74</t>
  </si>
  <si>
    <t>58981144</t>
  </si>
  <si>
    <t>recyklát betonový frakce 32/63</t>
  </si>
  <si>
    <t>1612785145</t>
  </si>
  <si>
    <t>2*98,56</t>
  </si>
  <si>
    <t>75</t>
  </si>
  <si>
    <t>460470001</t>
  </si>
  <si>
    <t>Provizorní zajištění potrubí ve výkopech při křížení s kabelem</t>
  </si>
  <si>
    <t>-1644749925</t>
  </si>
  <si>
    <t>76</t>
  </si>
  <si>
    <t>460470011</t>
  </si>
  <si>
    <t>Provizorní zajištění kabelů ve výkopech při jejich křížení</t>
  </si>
  <si>
    <t>-1608055531</t>
  </si>
  <si>
    <t>77</t>
  </si>
  <si>
    <t>460470012</t>
  </si>
  <si>
    <t>Provizorní zajištění kabelů ve výkopech při jejich souběhu</t>
  </si>
  <si>
    <t>1057741870</t>
  </si>
  <si>
    <t>78</t>
  </si>
  <si>
    <t>460661112</t>
  </si>
  <si>
    <t>Kabelové lože z písku pro kabely nn bez zakrytí š lože přes 35 do 50 cm</t>
  </si>
  <si>
    <t>1094815057</t>
  </si>
  <si>
    <t>4*196+29+3*6+4*789+3*20+8*27</t>
  </si>
  <si>
    <t>79</t>
  </si>
  <si>
    <t>460490013</t>
  </si>
  <si>
    <t>Krytí kabelů výstražnou fólií šířky 34 cm</t>
  </si>
  <si>
    <t>-1652643249</t>
  </si>
  <si>
    <t>3*196+29+4*32+5*789+4*20+9*27</t>
  </si>
  <si>
    <t>80</t>
  </si>
  <si>
    <t>460742123</t>
  </si>
  <si>
    <t>Osazení kabelových prostupů z trub plastových do rýhy s obsypem z písku průměru přes 15 do 20 cm</t>
  </si>
  <si>
    <t>-2080280652</t>
  </si>
  <si>
    <t>81</t>
  </si>
  <si>
    <t>34571358</t>
  </si>
  <si>
    <t>trubka elektroinstalační ohebná dvouplášťová korugovaná D 136/160 mm, HDPE+LDPE</t>
  </si>
  <si>
    <t>1578133505</t>
  </si>
  <si>
    <t>82</t>
  </si>
  <si>
    <t>34571358.1</t>
  </si>
  <si>
    <t>Uzavírací zátka plastových trubek pr. 160 mm</t>
  </si>
  <si>
    <t>1018983721</t>
  </si>
  <si>
    <t>83</t>
  </si>
  <si>
    <t>ZPS.AZD25100</t>
  </si>
  <si>
    <t>Kabelový žlab TK 1</t>
  </si>
  <si>
    <t>2005307004</t>
  </si>
  <si>
    <t>84</t>
  </si>
  <si>
    <t>460771113</t>
  </si>
  <si>
    <t>Osazení multikanálů plastových do rýhy bez obsypu bez výkopových prací 9-cestných</t>
  </si>
  <si>
    <t>-252683179</t>
  </si>
  <si>
    <t>85</t>
  </si>
  <si>
    <t>34573003</t>
  </si>
  <si>
    <t>multikanál kabelovodu z HDPE základní 9komorový</t>
  </si>
  <si>
    <t>-408004202</t>
  </si>
  <si>
    <t>86</t>
  </si>
  <si>
    <t>34573002</t>
  </si>
  <si>
    <t>multikanál kabelovodu ohybový 9komorový z HDPE s odklonem 3°/300 mm</t>
  </si>
  <si>
    <t>791126178</t>
  </si>
  <si>
    <t>87</t>
  </si>
  <si>
    <t>34573004</t>
  </si>
  <si>
    <t>vložka těsnící 9komorového multikanálu z HDPE</t>
  </si>
  <si>
    <t>838706127</t>
  </si>
  <si>
    <t>88</t>
  </si>
  <si>
    <t>34573018</t>
  </si>
  <si>
    <t>sponka spojovací ocelová pro multikanál kabelovodu</t>
  </si>
  <si>
    <t>1449815498</t>
  </si>
  <si>
    <t>89</t>
  </si>
  <si>
    <t>460841122</t>
  </si>
  <si>
    <t>Osazení kabelové komory z dílu HDPE plochy od 1,0 do 1,5 m2, hloubky do 1,5 m pro běžné zatížení</t>
  </si>
  <si>
    <t>-627051876</t>
  </si>
  <si>
    <t>90</t>
  </si>
  <si>
    <t>34573155a.1</t>
  </si>
  <si>
    <t>komora přístupová kabelovodu 2448-1320</t>
  </si>
  <si>
    <t>-453372710</t>
  </si>
  <si>
    <t>91</t>
  </si>
  <si>
    <t>460841122.1</t>
  </si>
  <si>
    <t>Osazení kabelové komory z dílu HDPE plochy od 1,0 do 1,5 m2, hloubky do 2 m pro běžné zatížení</t>
  </si>
  <si>
    <t>97861256</t>
  </si>
  <si>
    <t>92</t>
  </si>
  <si>
    <t>34573155a.2</t>
  </si>
  <si>
    <t>komora přístupová kabelovodu 2448-1720</t>
  </si>
  <si>
    <t>999107597</t>
  </si>
  <si>
    <t>93</t>
  </si>
  <si>
    <t>460841152</t>
  </si>
  <si>
    <t>Osazení víka z ocele, litiny, betonu od 1,0 do 1,5 m2 pro kabelové komory z plastů pro běžné zatížení</t>
  </si>
  <si>
    <t>-1004735019</t>
  </si>
  <si>
    <t>94</t>
  </si>
  <si>
    <t>34573127</t>
  </si>
  <si>
    <t>víko přístupové komory kabelovodu 2448 - OCEL</t>
  </si>
  <si>
    <t>537980425</t>
  </si>
  <si>
    <t>95</t>
  </si>
  <si>
    <t>460841132</t>
  </si>
  <si>
    <t>Osazení kabelové komory z dílu HDPE plochy od 1,5 do 2,0 m2, hloubky do 2,5 m pro běžné zatížení</t>
  </si>
  <si>
    <t>1851108935</t>
  </si>
  <si>
    <t>96</t>
  </si>
  <si>
    <t>34573155a.3</t>
  </si>
  <si>
    <t>komora přístupová kabelovodu 3660-2020</t>
  </si>
  <si>
    <t>-37297606</t>
  </si>
  <si>
    <t>97</t>
  </si>
  <si>
    <t>34573155a.4</t>
  </si>
  <si>
    <t>komora přístupová kabelovodu 3660-2320</t>
  </si>
  <si>
    <t>2107229724</t>
  </si>
  <si>
    <t>98</t>
  </si>
  <si>
    <t>460841132.1</t>
  </si>
  <si>
    <t>Osazení kabelové komory z dílu HDPE plochy od 1,5 do 2,0 m2, hloubky do 3 m pro běžné zatížení</t>
  </si>
  <si>
    <t>-79102046</t>
  </si>
  <si>
    <t>99</t>
  </si>
  <si>
    <t>34573155a.5</t>
  </si>
  <si>
    <t>komora přístupová kabelovodu 3660-2820</t>
  </si>
  <si>
    <t>1406579692</t>
  </si>
  <si>
    <t>100</t>
  </si>
  <si>
    <t>460841153</t>
  </si>
  <si>
    <t>Osazení víka z ocele, litiny, betonu od 1,5 do 2,0 m2 pro kabelové komory z plastů pro běžné zatížení</t>
  </si>
  <si>
    <t>1705925489</t>
  </si>
  <si>
    <t>101</t>
  </si>
  <si>
    <t>34573127.1</t>
  </si>
  <si>
    <t>víko přístupové komory kabelovodu 3660 - OCEL</t>
  </si>
  <si>
    <t>888970061</t>
  </si>
  <si>
    <t>102</t>
  </si>
  <si>
    <t>460841214</t>
  </si>
  <si>
    <t>Osazení komory s litinovým poklopem z dílů HDPE plochy do 1,5 m2 hl od 0,9 do 1,05 m pro silniční zatížení</t>
  </si>
  <si>
    <t>1662057374</t>
  </si>
  <si>
    <t>103</t>
  </si>
  <si>
    <t>460841219</t>
  </si>
  <si>
    <t>Příplatek k osazení komory z dílců HDPE plochy do 1,5 m2 hl do 1,05 m ZKD komorový díl hl 0,15 m</t>
  </si>
  <si>
    <t>-1603912330</t>
  </si>
  <si>
    <t>104</t>
  </si>
  <si>
    <t>34573155a.6</t>
  </si>
  <si>
    <t>komora přístupová kabelovodu Fortress C2-1650</t>
  </si>
  <si>
    <t>-1763124231</t>
  </si>
  <si>
    <t>105</t>
  </si>
  <si>
    <t>460841221</t>
  </si>
  <si>
    <t>Osazení víka z litiny do 1,5 m2 pro kabelové komory z plastů pro silniční zatížení</t>
  </si>
  <si>
    <t>688565283</t>
  </si>
  <si>
    <t>106</t>
  </si>
  <si>
    <t>34573127.2</t>
  </si>
  <si>
    <t>víko přístupové komory kabelovodu C2 - LITINA</t>
  </si>
  <si>
    <t>-1318384349</t>
  </si>
  <si>
    <t>107</t>
  </si>
  <si>
    <t>Pol12</t>
  </si>
  <si>
    <t>Označení ocelového víka logem DPMB</t>
  </si>
  <si>
    <t>ks</t>
  </si>
  <si>
    <t>529348585</t>
  </si>
  <si>
    <t>108</t>
  </si>
  <si>
    <t>460841811</t>
  </si>
  <si>
    <t>Vyříznutí otvoru ve stěně kabelové komory z plastů HDPE kruhového nebo čtvercového profilu</t>
  </si>
  <si>
    <t>-1796479226</t>
  </si>
  <si>
    <t>109</t>
  </si>
  <si>
    <t>P9</t>
  </si>
  <si>
    <t xml:space="preserve">Utěsnění multikanálu/ chráničky v kabelové komoře </t>
  </si>
  <si>
    <t>1713466328</t>
  </si>
  <si>
    <t>110</t>
  </si>
  <si>
    <t>P10</t>
  </si>
  <si>
    <t xml:space="preserve">Kalibrace kabelovodu </t>
  </si>
  <si>
    <t>-964508912</t>
  </si>
  <si>
    <t>111</t>
  </si>
  <si>
    <t>P34</t>
  </si>
  <si>
    <t>Doprava materiálu a rozmístění po staveništi</t>
  </si>
  <si>
    <t>1024</t>
  </si>
  <si>
    <t>262162673</t>
  </si>
  <si>
    <t>112</t>
  </si>
  <si>
    <t>P35</t>
  </si>
  <si>
    <t>Provizorní uložení materiálu v meziskladu</t>
  </si>
  <si>
    <t>-2068356517</t>
  </si>
  <si>
    <t>113</t>
  </si>
  <si>
    <t>P36</t>
  </si>
  <si>
    <t>Doprava, zřízení a odstranění provizorní lávky přes výkop</t>
  </si>
  <si>
    <t>-540145097</t>
  </si>
  <si>
    <t>114</t>
  </si>
  <si>
    <t>Pol11</t>
  </si>
  <si>
    <t>Dělená ocelová chránička pro ochranu plynovodu při křížení</t>
  </si>
  <si>
    <t>-2081633039</t>
  </si>
  <si>
    <t>46-M-Z</t>
  </si>
  <si>
    <t>Zemní práce při extr.mont.pracích - Zádlažby</t>
  </si>
  <si>
    <t>115</t>
  </si>
  <si>
    <t>468031121</t>
  </si>
  <si>
    <t>Vytrhání obrub při elektromontážích ležatých silničních s odhozením nebo naložením na dopravní prostředek</t>
  </si>
  <si>
    <t>-1956024528</t>
  </si>
  <si>
    <t>116</t>
  </si>
  <si>
    <t>460891121</t>
  </si>
  <si>
    <t>Osazení betonového obrubníku silničního ležatého do betonu při elektromontážích</t>
  </si>
  <si>
    <t>-729798252</t>
  </si>
  <si>
    <t>117</t>
  </si>
  <si>
    <t>59217026</t>
  </si>
  <si>
    <t>obrubník betonový silniční 500x150x250mm</t>
  </si>
  <si>
    <t>-1724246330</t>
  </si>
  <si>
    <t>118</t>
  </si>
  <si>
    <t>460030038</t>
  </si>
  <si>
    <t>Rozebrání dlažeb ručně z dlaždic betonových nebo keramických do písku spáry nezalité</t>
  </si>
  <si>
    <t>1427723298</t>
  </si>
  <si>
    <t>119</t>
  </si>
  <si>
    <t>596811123</t>
  </si>
  <si>
    <t>Kladení betonové dlažby komunikací pro pěší do lože z kameniva vel do 0,09 m2 plochy přes 300 m2</t>
  </si>
  <si>
    <t>-807381531</t>
  </si>
  <si>
    <t>120</t>
  </si>
  <si>
    <t>460030191</t>
  </si>
  <si>
    <t>Řezání podkladu nebo krytu živičného tloušťky do 5 cm</t>
  </si>
  <si>
    <t>-492421441</t>
  </si>
  <si>
    <t>2*(179+4*5)</t>
  </si>
  <si>
    <t>121</t>
  </si>
  <si>
    <t>460030192</t>
  </si>
  <si>
    <t>Řezání podkladu nebo krytu živičného tloušťky do 10 cm</t>
  </si>
  <si>
    <t>-710953563</t>
  </si>
  <si>
    <t>122</t>
  </si>
  <si>
    <t>460030171</t>
  </si>
  <si>
    <t>Odstranění podkladu nebo krytu komunikace ze živice tloušťky do 5 cm</t>
  </si>
  <si>
    <t>1220962652</t>
  </si>
  <si>
    <t>123</t>
  </si>
  <si>
    <t>460030172</t>
  </si>
  <si>
    <t>Odstranění podkladu nebo krytu komunikace ze živice tloušťky do 10 cm</t>
  </si>
  <si>
    <t>-768988137</t>
  </si>
  <si>
    <t>124</t>
  </si>
  <si>
    <t>460030162</t>
  </si>
  <si>
    <t>Odstranění podkladu nebo krytu komunikace z betonu prostého tloušťky do 30 cm</t>
  </si>
  <si>
    <t>-1724775437</t>
  </si>
  <si>
    <t>125</t>
  </si>
  <si>
    <t>564851111</t>
  </si>
  <si>
    <t>Podklad ze štěrkodrtě ŠD tl 150 mm</t>
  </si>
  <si>
    <t>-1548194535</t>
  </si>
  <si>
    <t>126</t>
  </si>
  <si>
    <t>567134113</t>
  </si>
  <si>
    <t>Podklad ze směsi stmelené cementem SC C 12/15 (PB III) tl 200 mm</t>
  </si>
  <si>
    <t>928196902</t>
  </si>
  <si>
    <t>127</t>
  </si>
  <si>
    <t>565175111</t>
  </si>
  <si>
    <t>Asfaltový beton vrstva podkladní ACP 16 (obalované kamenivo OKS) tl 100 mm š do 3 m</t>
  </si>
  <si>
    <t>1039574639</t>
  </si>
  <si>
    <t>577144131</t>
  </si>
  <si>
    <t>Asfaltový beton vrstva obrusná ACO 11 (ABS) tř. I tl 50 mm š do 3 m z modifikovaného asfaltu</t>
  </si>
  <si>
    <t>-1808923848</t>
  </si>
  <si>
    <t>129</t>
  </si>
  <si>
    <t>576123111</t>
  </si>
  <si>
    <t>Asfaltový koberec mastixový SMA 8 (AKMJ) tl 30 mm š do 3 m</t>
  </si>
  <si>
    <t>-1598174858</t>
  </si>
  <si>
    <t>VRN</t>
  </si>
  <si>
    <t>Vedlejší rozpočtové náklady</t>
  </si>
  <si>
    <t>VRN1</t>
  </si>
  <si>
    <t>Průzkumné, geodetické a projektové práce</t>
  </si>
  <si>
    <t>130</t>
  </si>
  <si>
    <t>460010024</t>
  </si>
  <si>
    <t>Vytyčení trasy vedení kabelového podzemního v zastavěném prostoru</t>
  </si>
  <si>
    <t>-1061431391</t>
  </si>
  <si>
    <t>131</t>
  </si>
  <si>
    <t>P12</t>
  </si>
  <si>
    <t xml:space="preserve">Zaměření skutečného provedení stavby </t>
  </si>
  <si>
    <t>-2012186101</t>
  </si>
  <si>
    <t>132</t>
  </si>
  <si>
    <t>013254000</t>
  </si>
  <si>
    <t>Dokumentace skutečného provedení stavby</t>
  </si>
  <si>
    <t>201042393</t>
  </si>
  <si>
    <t>133</t>
  </si>
  <si>
    <t>P13</t>
  </si>
  <si>
    <t xml:space="preserve">Vytyčení IS </t>
  </si>
  <si>
    <t>-282232089</t>
  </si>
  <si>
    <t>134</t>
  </si>
  <si>
    <t>P14</t>
  </si>
  <si>
    <t xml:space="preserve">Inženýrská činost zhotovitele </t>
  </si>
  <si>
    <t>-688640715</t>
  </si>
  <si>
    <t>135</t>
  </si>
  <si>
    <t>P37</t>
  </si>
  <si>
    <t>Zkouška zhutnění komplexní</t>
  </si>
  <si>
    <t>-1158316005</t>
  </si>
  <si>
    <t>136</t>
  </si>
  <si>
    <t>034303000</t>
  </si>
  <si>
    <t>Dopravní značení na staveništi</t>
  </si>
  <si>
    <t>-576955668</t>
  </si>
  <si>
    <t>Část 02 - Kabely NN pro ELP DPMB</t>
  </si>
  <si>
    <t>-1078338249</t>
  </si>
  <si>
    <t>(0,45+1,82)*2+36,48*1,8</t>
  </si>
  <si>
    <t>-567973552</t>
  </si>
  <si>
    <t>-1442684607</t>
  </si>
  <si>
    <t>2*1,82</t>
  </si>
  <si>
    <t>925767947</t>
  </si>
  <si>
    <t>2*0,45</t>
  </si>
  <si>
    <t>-752369674</t>
  </si>
  <si>
    <t>1,8*36,48</t>
  </si>
  <si>
    <t>741810002</t>
  </si>
  <si>
    <t>Celková prohlídka elektrického rozvodu a zařízení přes 100 000 do 500 000,- Kč</t>
  </si>
  <si>
    <t>-866922988</t>
  </si>
  <si>
    <t>210100252-D</t>
  </si>
  <si>
    <t>Ukončení kabelů smršťovací záklopkou nebo páskou se zapojením bez letování žíly do 4x25 mm2 - Demontáž</t>
  </si>
  <si>
    <t>1371100351</t>
  </si>
  <si>
    <t>210100421-D</t>
  </si>
  <si>
    <t>Ukončení kabelů a vodičů kabelovou koncovkou do 4 žil do 1 kV včetně zapojení KSM 21 do 4x6 mm2 - Demontáž</t>
  </si>
  <si>
    <t>-1235540958</t>
  </si>
  <si>
    <t>V-04</t>
  </si>
  <si>
    <t>Demontáž plastových skříní na stožár bez zapojení vodičů</t>
  </si>
  <si>
    <t>-1476217451</t>
  </si>
  <si>
    <t>210260004-D</t>
  </si>
  <si>
    <t>Demontáž Al kabelů závěsných ((AEN, AYKYZ)) do 1 kV žíly 4x35 mm2 nahození s napnutím nosného lana</t>
  </si>
  <si>
    <t>170351237</t>
  </si>
  <si>
    <t>2*7+360</t>
  </si>
  <si>
    <t>210902012-D</t>
  </si>
  <si>
    <t>Demontáž kabelu Al do 1 kV plného nebo laněného kulatého žíly 4x25 mm2 (např. AYKY) bez ukončení uloženého volně</t>
  </si>
  <si>
    <t>-974422282</t>
  </si>
  <si>
    <t>9+7</t>
  </si>
  <si>
    <t>218800411</t>
  </si>
  <si>
    <t>Demontáž vodičů Cu izolovaných plných nebo laněných s PVC pláštěm bezhalogenových do 1 kV žíla 0,15 až 16 mm2 zatažených (např. CY, CHAH-V)</t>
  </si>
  <si>
    <t>1885194591</t>
  </si>
  <si>
    <t>VL-03</t>
  </si>
  <si>
    <t>Demontáž a opětovná montáž krycí lišty kabelového žlabu z PVC</t>
  </si>
  <si>
    <t>-1845857543</t>
  </si>
  <si>
    <t>210260004</t>
  </si>
  <si>
    <t>Montáž Al kabelů závěsných ((AEN, AYKYZ)) do 1 kV žíly 4x35 mm2 nahození s napnutím nosného lana</t>
  </si>
  <si>
    <t>-2080303050</t>
  </si>
  <si>
    <t>210260034</t>
  </si>
  <si>
    <t>Montáž Al kabelů závěsných (AEN, AYKYZ) do 1 kV žíly 4x35 mm2 uložení na příchytky</t>
  </si>
  <si>
    <t>-920744126</t>
  </si>
  <si>
    <t>34113120.1</t>
  </si>
  <si>
    <t>závěsný kabel silový jádro Al izolace PVC plášť PVC 0,6/1kV s ocelovým lankem (1-AYKY-z) 4x25mm2</t>
  </si>
  <si>
    <t>-1320029207</t>
  </si>
  <si>
    <t>210812011</t>
  </si>
  <si>
    <t>Montáž kabelu Cu plného nebo laněného do 1 kV žíly 3x1,5 až 6 mm2 (např. CYKY) bez ukončení uloženého volně nebo v liště</t>
  </si>
  <si>
    <t>790955787</t>
  </si>
  <si>
    <t>210813011</t>
  </si>
  <si>
    <t>Montáž kabelu Cu plného nebo laněného do 1 kV žíly 3x1,5 až 6 mm2 (např. CYKY) bez ukončení uloženého pevně</t>
  </si>
  <si>
    <t>-1386938201</t>
  </si>
  <si>
    <t>34111048</t>
  </si>
  <si>
    <t>kabel instalační jádro Cu plné izolace PVC plášť PVC 450/750V (CYKY) 3x6mm2</t>
  </si>
  <si>
    <t>-676059201</t>
  </si>
  <si>
    <t>210902012</t>
  </si>
  <si>
    <t>Montáž kabelu Al do 1 kV plného nebo laněného kulatého žíly 4x25 mm2 (např. AYKY) bez ukončení uloženého volně</t>
  </si>
  <si>
    <t>-747678754</t>
  </si>
  <si>
    <t>210902112</t>
  </si>
  <si>
    <t>Montáž kabelu Al do 1 kV plného nebo laněného kulatého žíly 4x25 mm2 (např. AYKY) bez ukončení uloženého pevně</t>
  </si>
  <si>
    <t>-312632899</t>
  </si>
  <si>
    <t>34113120</t>
  </si>
  <si>
    <t>kabel silový jádro Al izolace PVC plášť PVC 0,6/1kV (1-AYKY) 4x25mm2</t>
  </si>
  <si>
    <t>-1243880715</t>
  </si>
  <si>
    <t>210100421</t>
  </si>
  <si>
    <t>Ukončení kabelů a vodičů kabelovou koncovkou do 4 žil do 1 kV včetně zapojení KSM 21 do 4x6 mm2</t>
  </si>
  <si>
    <t>1142580950</t>
  </si>
  <si>
    <t>210100252</t>
  </si>
  <si>
    <t>Ukončení kabelů smršťovací záklopkou nebo páskou se zapojením bez letování žíly do 4x25 mm2</t>
  </si>
  <si>
    <t>904911062</t>
  </si>
  <si>
    <t>210102141</t>
  </si>
  <si>
    <t>Příplatek k ukončení kabelu nebo vodičů koncovkou vn do 10 kV za práci ve výšce</t>
  </si>
  <si>
    <t>-1111653895</t>
  </si>
  <si>
    <t>V-01</t>
  </si>
  <si>
    <t>Montáž plastových skříní na stožár bez zapojení vodičů</t>
  </si>
  <si>
    <t>-874815325</t>
  </si>
  <si>
    <t>V-02</t>
  </si>
  <si>
    <t>Plastová skříň na stožár pro propojení nadzemního a podzemního kabelu</t>
  </si>
  <si>
    <t>-213853194</t>
  </si>
  <si>
    <t>210102307</t>
  </si>
  <si>
    <t>Propojení kabelů silových celoplastových spojkou do 1 kV Raychem EPKJ 0242</t>
  </si>
  <si>
    <t>-926883391</t>
  </si>
  <si>
    <t>35436023</t>
  </si>
  <si>
    <t>spojka kabelová smršťovaná přímé do 1kV 91ah-22s 4x16-50mm</t>
  </si>
  <si>
    <t>-1300669990</t>
  </si>
  <si>
    <t>580103001</t>
  </si>
  <si>
    <t>Kontrola stavu elektrického okruhu do 5 vývodů v prostoru bezpečném</t>
  </si>
  <si>
    <t>-726422087</t>
  </si>
  <si>
    <t>358V0000056</t>
  </si>
  <si>
    <t>Drobný montážní materiál</t>
  </si>
  <si>
    <t>-2053234177</t>
  </si>
  <si>
    <t>1838326111</t>
  </si>
  <si>
    <t>210280542</t>
  </si>
  <si>
    <t>Měření impedance nulové smyčky okruhu vedení třífázového</t>
  </si>
  <si>
    <t>-464069377</t>
  </si>
  <si>
    <t>133499566</t>
  </si>
  <si>
    <t>220180201</t>
  </si>
  <si>
    <t>Zatažení do tvárnicové tratě kabelu hmotnosti do 2 kg/m</t>
  </si>
  <si>
    <t>1024949577</t>
  </si>
  <si>
    <t>25+13+216+38</t>
  </si>
  <si>
    <t>220180201-D</t>
  </si>
  <si>
    <t>Zatažení do tvárnicové tratě kabelu hmotnosti do 2 kg/m - Demontáž</t>
  </si>
  <si>
    <t>461456244</t>
  </si>
  <si>
    <t>Zatažení chráničky 63 mm do chráničky 110 mm</t>
  </si>
  <si>
    <t>868173670</t>
  </si>
  <si>
    <t>460161682</t>
  </si>
  <si>
    <t>Hloubení kabelových rýh ručně š 80 cm hl 120 cm v hornině tř I skupiny 3</t>
  </si>
  <si>
    <t>1890372198</t>
  </si>
  <si>
    <t>25+13</t>
  </si>
  <si>
    <t>460431712</t>
  </si>
  <si>
    <t>Zásyp kabelových rýh ručně se zhutněním š 80 cm hl 120 cm z horniny tř I skupiny 3</t>
  </si>
  <si>
    <t>1262271765</t>
  </si>
  <si>
    <t>-795891607</t>
  </si>
  <si>
    <t>2*25,84</t>
  </si>
  <si>
    <t>-1773654131</t>
  </si>
  <si>
    <t>460510075</t>
  </si>
  <si>
    <t>Kabelové prostupy z trub plastových do rýhy s obetonováním, průměru do 15 cm</t>
  </si>
  <si>
    <t>1666779348</t>
  </si>
  <si>
    <t>345713550</t>
  </si>
  <si>
    <t>trubka elektroinstalační ohebná Kopoflex, HDPE+LDPE KF 09110</t>
  </si>
  <si>
    <t>1109775777</t>
  </si>
  <si>
    <t>460641112</t>
  </si>
  <si>
    <t>Základové konstrukce při elektromontážích z monolitického betonu tř. C 12/15</t>
  </si>
  <si>
    <t>-1133793225</t>
  </si>
  <si>
    <t>460742121</t>
  </si>
  <si>
    <t>Osazení kabelových prostupů z trub plastových do rýhy s obsypem z písku průměru do 10 cm</t>
  </si>
  <si>
    <t>1516737760</t>
  </si>
  <si>
    <t>34571352</t>
  </si>
  <si>
    <t>trubka elektroinstalační ohebná dvouplášťová korugovaná (chránička) D 52/63mm, HDPE+LDPE</t>
  </si>
  <si>
    <t>28256279</t>
  </si>
  <si>
    <t>468051121</t>
  </si>
  <si>
    <t>Bourání základu betonového při elektromontážích</t>
  </si>
  <si>
    <t>430938196</t>
  </si>
  <si>
    <t>V005</t>
  </si>
  <si>
    <t xml:space="preserve">Utěsnění kabelu v chráničce voděsnou pěnou   </t>
  </si>
  <si>
    <t>-297713253</t>
  </si>
  <si>
    <t>V006</t>
  </si>
  <si>
    <t xml:space="preserve">Montážní pěna pro utěsnění prostupů   </t>
  </si>
  <si>
    <t>1717669694</t>
  </si>
  <si>
    <t>-351347345</t>
  </si>
  <si>
    <t>871723545</t>
  </si>
  <si>
    <t>1412375457</t>
  </si>
  <si>
    <t>-851773086</t>
  </si>
  <si>
    <t>1007555958</t>
  </si>
  <si>
    <t>-506372103</t>
  </si>
  <si>
    <t>1134425666</t>
  </si>
  <si>
    <t>2141948087</t>
  </si>
  <si>
    <t>-1025788010</t>
  </si>
  <si>
    <t>1628712020</t>
  </si>
  <si>
    <t>-1851221315</t>
  </si>
  <si>
    <t>-1614710469</t>
  </si>
  <si>
    <t>-1698297600</t>
  </si>
  <si>
    <t>-785446305</t>
  </si>
  <si>
    <t>-192334457</t>
  </si>
  <si>
    <t>-1783835507</t>
  </si>
  <si>
    <t>-271871531</t>
  </si>
  <si>
    <t>218801323</t>
  </si>
  <si>
    <t xml:space="preserve"> Demontáž vodičů Cu izolovaných plných nebo laněných s PVC pláštěm bezhalogenových do 1 kV žíla 240 až 300 mm2 uložených volně (např. CY, CHAH-V)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</si>
</sst>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>
      <c r="AR2" s="220" t="s">
        <v>5</v>
      </c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s="1" customFormat="1" ht="12" customHeight="1">
      <c r="B5" s="18"/>
      <c r="D5" s="22" t="s">
        <v>13</v>
      </c>
      <c r="K5" s="185" t="s">
        <v>14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R5" s="18"/>
      <c r="BE5" s="182" t="s">
        <v>15</v>
      </c>
      <c r="BS5" s="15" t="s">
        <v>6</v>
      </c>
    </row>
    <row r="6" spans="1:74" s="1" customFormat="1" ht="36.950000000000003" customHeight="1">
      <c r="B6" s="18"/>
      <c r="D6" s="24" t="s">
        <v>16</v>
      </c>
      <c r="K6" s="187" t="s">
        <v>17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6"/>
      <c r="AM6" s="186"/>
      <c r="AN6" s="186"/>
      <c r="AO6" s="186"/>
      <c r="AR6" s="18"/>
      <c r="BE6" s="183"/>
      <c r="BS6" s="15" t="s">
        <v>6</v>
      </c>
    </row>
    <row r="7" spans="1:74" s="1" customFormat="1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83"/>
      <c r="BS7" s="15" t="s">
        <v>6</v>
      </c>
    </row>
    <row r="8" spans="1:74" s="1" customFormat="1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83"/>
      <c r="BS8" s="15" t="s">
        <v>6</v>
      </c>
    </row>
    <row r="9" spans="1:74" s="1" customFormat="1" ht="14.45" customHeight="1">
      <c r="B9" s="18"/>
      <c r="AR9" s="18"/>
      <c r="BE9" s="183"/>
      <c r="BS9" s="15" t="s">
        <v>6</v>
      </c>
    </row>
    <row r="10" spans="1:74" s="1" customFormat="1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183"/>
      <c r="BS10" s="15" t="s">
        <v>6</v>
      </c>
    </row>
    <row r="11" spans="1:74" s="1" customFormat="1" ht="18.399999999999999" customHeight="1">
      <c r="B11" s="18"/>
      <c r="E11" s="23" t="s">
        <v>21</v>
      </c>
      <c r="AK11" s="25" t="s">
        <v>26</v>
      </c>
      <c r="AN11" s="23" t="s">
        <v>1</v>
      </c>
      <c r="AR11" s="18"/>
      <c r="BE11" s="183"/>
      <c r="BS11" s="15" t="s">
        <v>6</v>
      </c>
    </row>
    <row r="12" spans="1:74" s="1" customFormat="1" ht="6.95" customHeight="1">
      <c r="B12" s="18"/>
      <c r="AR12" s="18"/>
      <c r="BE12" s="183"/>
      <c r="BS12" s="15" t="s">
        <v>6</v>
      </c>
    </row>
    <row r="13" spans="1:74" s="1" customFormat="1" ht="12" customHeight="1">
      <c r="B13" s="18"/>
      <c r="D13" s="25" t="s">
        <v>27</v>
      </c>
      <c r="AK13" s="25" t="s">
        <v>25</v>
      </c>
      <c r="AN13" s="27" t="s">
        <v>28</v>
      </c>
      <c r="AR13" s="18"/>
      <c r="BE13" s="183"/>
      <c r="BS13" s="15" t="s">
        <v>6</v>
      </c>
    </row>
    <row r="14" spans="1:74" ht="12.75">
      <c r="B14" s="18"/>
      <c r="E14" s="188" t="s">
        <v>28</v>
      </c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25" t="s">
        <v>26</v>
      </c>
      <c r="AN14" s="27" t="s">
        <v>28</v>
      </c>
      <c r="AR14" s="18"/>
      <c r="BE14" s="183"/>
      <c r="BS14" s="15" t="s">
        <v>6</v>
      </c>
    </row>
    <row r="15" spans="1:74" s="1" customFormat="1" ht="6.95" customHeight="1">
      <c r="B15" s="18"/>
      <c r="AR15" s="18"/>
      <c r="BE15" s="183"/>
      <c r="BS15" s="15" t="s">
        <v>3</v>
      </c>
    </row>
    <row r="16" spans="1:74" s="1" customFormat="1" ht="12" customHeight="1">
      <c r="B16" s="18"/>
      <c r="D16" s="25" t="s">
        <v>29</v>
      </c>
      <c r="AK16" s="25" t="s">
        <v>25</v>
      </c>
      <c r="AN16" s="23" t="s">
        <v>1</v>
      </c>
      <c r="AR16" s="18"/>
      <c r="BE16" s="183"/>
      <c r="BS16" s="15" t="s">
        <v>3</v>
      </c>
    </row>
    <row r="17" spans="1:71" s="1" customFormat="1" ht="18.399999999999999" customHeight="1">
      <c r="B17" s="18"/>
      <c r="E17" s="23" t="s">
        <v>30</v>
      </c>
      <c r="AK17" s="25" t="s">
        <v>26</v>
      </c>
      <c r="AN17" s="23" t="s">
        <v>1</v>
      </c>
      <c r="AR17" s="18"/>
      <c r="BE17" s="183"/>
      <c r="BS17" s="15" t="s">
        <v>31</v>
      </c>
    </row>
    <row r="18" spans="1:71" s="1" customFormat="1" ht="6.95" customHeight="1">
      <c r="B18" s="18"/>
      <c r="AR18" s="18"/>
      <c r="BE18" s="183"/>
      <c r="BS18" s="15" t="s">
        <v>6</v>
      </c>
    </row>
    <row r="19" spans="1:71" s="1" customFormat="1" ht="12" customHeight="1">
      <c r="B19" s="18"/>
      <c r="D19" s="25" t="s">
        <v>32</v>
      </c>
      <c r="AK19" s="25" t="s">
        <v>25</v>
      </c>
      <c r="AN19" s="23" t="s">
        <v>1</v>
      </c>
      <c r="AR19" s="18"/>
      <c r="BE19" s="183"/>
      <c r="BS19" s="15" t="s">
        <v>6</v>
      </c>
    </row>
    <row r="20" spans="1:71" s="1" customFormat="1" ht="18.399999999999999" customHeight="1">
      <c r="B20" s="18"/>
      <c r="E20" s="23" t="s">
        <v>33</v>
      </c>
      <c r="AK20" s="25" t="s">
        <v>26</v>
      </c>
      <c r="AN20" s="23" t="s">
        <v>1</v>
      </c>
      <c r="AR20" s="18"/>
      <c r="BE20" s="183"/>
      <c r="BS20" s="15" t="s">
        <v>31</v>
      </c>
    </row>
    <row r="21" spans="1:71" s="1" customFormat="1" ht="6.95" customHeight="1">
      <c r="B21" s="18"/>
      <c r="AR21" s="18"/>
      <c r="BE21" s="183"/>
    </row>
    <row r="22" spans="1:71" s="1" customFormat="1" ht="12" customHeight="1">
      <c r="B22" s="18"/>
      <c r="D22" s="25" t="s">
        <v>34</v>
      </c>
      <c r="AR22" s="18"/>
      <c r="BE22" s="183"/>
    </row>
    <row r="23" spans="1:71" s="1" customFormat="1" ht="16.5" customHeight="1">
      <c r="B23" s="18"/>
      <c r="E23" s="190" t="s">
        <v>1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R23" s="18"/>
      <c r="BE23" s="183"/>
    </row>
    <row r="24" spans="1:71" s="1" customFormat="1" ht="6.95" customHeight="1">
      <c r="B24" s="18"/>
      <c r="AR24" s="18"/>
      <c r="BE24" s="183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83"/>
    </row>
    <row r="26" spans="1:71" s="2" customFormat="1" ht="25.9" customHeight="1">
      <c r="A26" s="30"/>
      <c r="B26" s="31"/>
      <c r="C26" s="30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1">
        <f>ROUND(AG94,2)</f>
        <v>0</v>
      </c>
      <c r="AL26" s="192"/>
      <c r="AM26" s="192"/>
      <c r="AN26" s="192"/>
      <c r="AO26" s="192"/>
      <c r="AP26" s="30"/>
      <c r="AQ26" s="30"/>
      <c r="AR26" s="31"/>
      <c r="BE26" s="183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83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193" t="s">
        <v>36</v>
      </c>
      <c r="M28" s="193"/>
      <c r="N28" s="193"/>
      <c r="O28" s="193"/>
      <c r="P28" s="193"/>
      <c r="Q28" s="30"/>
      <c r="R28" s="30"/>
      <c r="S28" s="30"/>
      <c r="T28" s="30"/>
      <c r="U28" s="30"/>
      <c r="V28" s="30"/>
      <c r="W28" s="193" t="s">
        <v>37</v>
      </c>
      <c r="X28" s="193"/>
      <c r="Y28" s="193"/>
      <c r="Z28" s="193"/>
      <c r="AA28" s="193"/>
      <c r="AB28" s="193"/>
      <c r="AC28" s="193"/>
      <c r="AD28" s="193"/>
      <c r="AE28" s="193"/>
      <c r="AF28" s="30"/>
      <c r="AG28" s="30"/>
      <c r="AH28" s="30"/>
      <c r="AI28" s="30"/>
      <c r="AJ28" s="30"/>
      <c r="AK28" s="193" t="s">
        <v>38</v>
      </c>
      <c r="AL28" s="193"/>
      <c r="AM28" s="193"/>
      <c r="AN28" s="193"/>
      <c r="AO28" s="193"/>
      <c r="AP28" s="30"/>
      <c r="AQ28" s="30"/>
      <c r="AR28" s="31"/>
      <c r="BE28" s="183"/>
    </row>
    <row r="29" spans="1:71" s="3" customFormat="1" ht="14.45" customHeight="1">
      <c r="B29" s="35"/>
      <c r="D29" s="25" t="s">
        <v>39</v>
      </c>
      <c r="F29" s="25" t="s">
        <v>40</v>
      </c>
      <c r="L29" s="196">
        <v>0.21</v>
      </c>
      <c r="M29" s="195"/>
      <c r="N29" s="195"/>
      <c r="O29" s="195"/>
      <c r="P29" s="195"/>
      <c r="W29" s="194">
        <f>ROUND(AZ94, 2)</f>
        <v>0</v>
      </c>
      <c r="X29" s="195"/>
      <c r="Y29" s="195"/>
      <c r="Z29" s="195"/>
      <c r="AA29" s="195"/>
      <c r="AB29" s="195"/>
      <c r="AC29" s="195"/>
      <c r="AD29" s="195"/>
      <c r="AE29" s="195"/>
      <c r="AK29" s="194">
        <f>ROUND(AV94, 2)</f>
        <v>0</v>
      </c>
      <c r="AL29" s="195"/>
      <c r="AM29" s="195"/>
      <c r="AN29" s="195"/>
      <c r="AO29" s="195"/>
      <c r="AR29" s="35"/>
      <c r="BE29" s="184"/>
    </row>
    <row r="30" spans="1:71" s="3" customFormat="1" ht="14.45" customHeight="1">
      <c r="B30" s="35"/>
      <c r="F30" s="25" t="s">
        <v>41</v>
      </c>
      <c r="L30" s="196">
        <v>0.15</v>
      </c>
      <c r="M30" s="195"/>
      <c r="N30" s="195"/>
      <c r="O30" s="195"/>
      <c r="P30" s="195"/>
      <c r="W30" s="194">
        <f>ROUND(BA94, 2)</f>
        <v>0</v>
      </c>
      <c r="X30" s="195"/>
      <c r="Y30" s="195"/>
      <c r="Z30" s="195"/>
      <c r="AA30" s="195"/>
      <c r="AB30" s="195"/>
      <c r="AC30" s="195"/>
      <c r="AD30" s="195"/>
      <c r="AE30" s="195"/>
      <c r="AK30" s="194">
        <f>ROUND(AW94, 2)</f>
        <v>0</v>
      </c>
      <c r="AL30" s="195"/>
      <c r="AM30" s="195"/>
      <c r="AN30" s="195"/>
      <c r="AO30" s="195"/>
      <c r="AR30" s="35"/>
      <c r="BE30" s="184"/>
    </row>
    <row r="31" spans="1:71" s="3" customFormat="1" ht="14.45" hidden="1" customHeight="1">
      <c r="B31" s="35"/>
      <c r="F31" s="25" t="s">
        <v>42</v>
      </c>
      <c r="L31" s="196">
        <v>0.21</v>
      </c>
      <c r="M31" s="195"/>
      <c r="N31" s="195"/>
      <c r="O31" s="195"/>
      <c r="P31" s="195"/>
      <c r="W31" s="194">
        <f>ROUND(BB94,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194">
        <v>0</v>
      </c>
      <c r="AL31" s="195"/>
      <c r="AM31" s="195"/>
      <c r="AN31" s="195"/>
      <c r="AO31" s="195"/>
      <c r="AR31" s="35"/>
      <c r="BE31" s="184"/>
    </row>
    <row r="32" spans="1:71" s="3" customFormat="1" ht="14.45" hidden="1" customHeight="1">
      <c r="B32" s="35"/>
      <c r="F32" s="25" t="s">
        <v>43</v>
      </c>
      <c r="L32" s="196">
        <v>0.15</v>
      </c>
      <c r="M32" s="195"/>
      <c r="N32" s="195"/>
      <c r="O32" s="195"/>
      <c r="P32" s="195"/>
      <c r="W32" s="194">
        <f>ROUND(BC94,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194">
        <v>0</v>
      </c>
      <c r="AL32" s="195"/>
      <c r="AM32" s="195"/>
      <c r="AN32" s="195"/>
      <c r="AO32" s="195"/>
      <c r="AR32" s="35"/>
      <c r="BE32" s="184"/>
    </row>
    <row r="33" spans="1:57" s="3" customFormat="1" ht="14.45" hidden="1" customHeight="1">
      <c r="B33" s="35"/>
      <c r="F33" s="25" t="s">
        <v>44</v>
      </c>
      <c r="L33" s="196">
        <v>0</v>
      </c>
      <c r="M33" s="195"/>
      <c r="N33" s="195"/>
      <c r="O33" s="195"/>
      <c r="P33" s="195"/>
      <c r="W33" s="194">
        <f>ROUND(BD94, 2)</f>
        <v>0</v>
      </c>
      <c r="X33" s="195"/>
      <c r="Y33" s="195"/>
      <c r="Z33" s="195"/>
      <c r="AA33" s="195"/>
      <c r="AB33" s="195"/>
      <c r="AC33" s="195"/>
      <c r="AD33" s="195"/>
      <c r="AE33" s="195"/>
      <c r="AK33" s="194">
        <v>0</v>
      </c>
      <c r="AL33" s="195"/>
      <c r="AM33" s="195"/>
      <c r="AN33" s="195"/>
      <c r="AO33" s="195"/>
      <c r="AR33" s="35"/>
      <c r="BE33" s="184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83"/>
    </row>
    <row r="35" spans="1:57" s="2" customFormat="1" ht="25.9" customHeight="1">
      <c r="A35" s="30"/>
      <c r="B35" s="31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197" t="s">
        <v>47</v>
      </c>
      <c r="Y35" s="198"/>
      <c r="Z35" s="198"/>
      <c r="AA35" s="198"/>
      <c r="AB35" s="198"/>
      <c r="AC35" s="38"/>
      <c r="AD35" s="38"/>
      <c r="AE35" s="38"/>
      <c r="AF35" s="38"/>
      <c r="AG35" s="38"/>
      <c r="AH35" s="38"/>
      <c r="AI35" s="38"/>
      <c r="AJ35" s="38"/>
      <c r="AK35" s="199">
        <f>SUM(AK26:AK33)</f>
        <v>0</v>
      </c>
      <c r="AL35" s="198"/>
      <c r="AM35" s="198"/>
      <c r="AN35" s="198"/>
      <c r="AO35" s="200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40"/>
      <c r="D49" s="41" t="s">
        <v>48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49</v>
      </c>
      <c r="AI49" s="42"/>
      <c r="AJ49" s="42"/>
      <c r="AK49" s="42"/>
      <c r="AL49" s="42"/>
      <c r="AM49" s="42"/>
      <c r="AN49" s="42"/>
      <c r="AO49" s="42"/>
      <c r="AR49" s="40"/>
    </row>
    <row r="50" spans="1:57" ht="11.25">
      <c r="B50" s="18"/>
      <c r="AR50" s="18"/>
    </row>
    <row r="51" spans="1:57" ht="11.25">
      <c r="B51" s="18"/>
      <c r="AR51" s="18"/>
    </row>
    <row r="52" spans="1:57" ht="11.25">
      <c r="B52" s="18"/>
      <c r="AR52" s="18"/>
    </row>
    <row r="53" spans="1:57" ht="11.25">
      <c r="B53" s="18"/>
      <c r="AR53" s="18"/>
    </row>
    <row r="54" spans="1:57" ht="11.25">
      <c r="B54" s="18"/>
      <c r="AR54" s="18"/>
    </row>
    <row r="55" spans="1:57" ht="11.25">
      <c r="B55" s="18"/>
      <c r="AR55" s="18"/>
    </row>
    <row r="56" spans="1:57" ht="11.25">
      <c r="B56" s="18"/>
      <c r="AR56" s="18"/>
    </row>
    <row r="57" spans="1:57" ht="11.25">
      <c r="B57" s="18"/>
      <c r="AR57" s="18"/>
    </row>
    <row r="58" spans="1:57" ht="11.25">
      <c r="B58" s="18"/>
      <c r="AR58" s="18"/>
    </row>
    <row r="59" spans="1:57" ht="11.25">
      <c r="B59" s="18"/>
      <c r="AR59" s="18"/>
    </row>
    <row r="60" spans="1:57" s="2" customFormat="1" ht="12.75">
      <c r="A60" s="30"/>
      <c r="B60" s="31"/>
      <c r="C60" s="30"/>
      <c r="D60" s="43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50</v>
      </c>
      <c r="AI60" s="33"/>
      <c r="AJ60" s="33"/>
      <c r="AK60" s="33"/>
      <c r="AL60" s="33"/>
      <c r="AM60" s="43" t="s">
        <v>51</v>
      </c>
      <c r="AN60" s="33"/>
      <c r="AO60" s="33"/>
      <c r="AP60" s="30"/>
      <c r="AQ60" s="30"/>
      <c r="AR60" s="31"/>
      <c r="BE60" s="30"/>
    </row>
    <row r="61" spans="1:57" ht="11.25">
      <c r="B61" s="18"/>
      <c r="AR61" s="18"/>
    </row>
    <row r="62" spans="1:57" ht="11.25">
      <c r="B62" s="18"/>
      <c r="AR62" s="18"/>
    </row>
    <row r="63" spans="1:57" ht="11.25">
      <c r="B63" s="18"/>
      <c r="AR63" s="18"/>
    </row>
    <row r="64" spans="1:57" s="2" customFormat="1" ht="12.75">
      <c r="A64" s="30"/>
      <c r="B64" s="31"/>
      <c r="C64" s="30"/>
      <c r="D64" s="41" t="s">
        <v>52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53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ht="11.25">
      <c r="B65" s="18"/>
      <c r="AR65" s="18"/>
    </row>
    <row r="66" spans="1:57" ht="11.25">
      <c r="B66" s="18"/>
      <c r="AR66" s="18"/>
    </row>
    <row r="67" spans="1:57" ht="11.25">
      <c r="B67" s="18"/>
      <c r="AR67" s="18"/>
    </row>
    <row r="68" spans="1:57" ht="11.25">
      <c r="B68" s="18"/>
      <c r="AR68" s="18"/>
    </row>
    <row r="69" spans="1:57" ht="11.25">
      <c r="B69" s="18"/>
      <c r="AR69" s="18"/>
    </row>
    <row r="70" spans="1:57" ht="11.25">
      <c r="B70" s="18"/>
      <c r="AR70" s="18"/>
    </row>
    <row r="71" spans="1:57" ht="11.25">
      <c r="B71" s="18"/>
      <c r="AR71" s="18"/>
    </row>
    <row r="72" spans="1:57" ht="11.25">
      <c r="B72" s="18"/>
      <c r="AR72" s="18"/>
    </row>
    <row r="73" spans="1:57" ht="11.25">
      <c r="B73" s="18"/>
      <c r="AR73" s="18"/>
    </row>
    <row r="74" spans="1:57" ht="11.25">
      <c r="B74" s="18"/>
      <c r="AR74" s="18"/>
    </row>
    <row r="75" spans="1:57" s="2" customFormat="1" ht="12.75">
      <c r="A75" s="30"/>
      <c r="B75" s="31"/>
      <c r="C75" s="30"/>
      <c r="D75" s="43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50</v>
      </c>
      <c r="AI75" s="33"/>
      <c r="AJ75" s="33"/>
      <c r="AK75" s="33"/>
      <c r="AL75" s="33"/>
      <c r="AM75" s="43" t="s">
        <v>51</v>
      </c>
      <c r="AN75" s="33"/>
      <c r="AO75" s="33"/>
      <c r="AP75" s="30"/>
      <c r="AQ75" s="30"/>
      <c r="AR75" s="31"/>
      <c r="BE75" s="30"/>
    </row>
    <row r="76" spans="1:57" s="2" customFormat="1" ht="11.25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19" t="s">
        <v>54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5" t="s">
        <v>13</v>
      </c>
      <c r="L84" s="4" t="str">
        <f>K5</f>
        <v>021-000130</v>
      </c>
      <c r="AR84" s="49"/>
    </row>
    <row r="85" spans="1:91" s="5" customFormat="1" ht="36.950000000000003" customHeight="1">
      <c r="B85" s="50"/>
      <c r="C85" s="51" t="s">
        <v>16</v>
      </c>
      <c r="L85" s="201" t="str">
        <f>K6</f>
        <v>MODERNIZACE TRAMVAJOVÉ TRATĚ NA UL. VÍDEŇSKÁ, ÚSEK BOHUNICKÁ – MORAVANSKÉ LÁNY</v>
      </c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2"/>
      <c r="AH85" s="202"/>
      <c r="AI85" s="202"/>
      <c r="AJ85" s="202"/>
      <c r="AK85" s="202"/>
      <c r="AL85" s="202"/>
      <c r="AM85" s="202"/>
      <c r="AN85" s="202"/>
      <c r="AO85" s="202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5" t="s">
        <v>20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22</v>
      </c>
      <c r="AJ87" s="30"/>
      <c r="AK87" s="30"/>
      <c r="AL87" s="30"/>
      <c r="AM87" s="203" t="str">
        <f>IF(AN8= "","",AN8)</f>
        <v>27. 10. 2021</v>
      </c>
      <c r="AN87" s="203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5" t="s">
        <v>24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29</v>
      </c>
      <c r="AJ89" s="30"/>
      <c r="AK89" s="30"/>
      <c r="AL89" s="30"/>
      <c r="AM89" s="204" t="str">
        <f>IF(E17="","",E17)</f>
        <v>Ing. Tomáš Veselý</v>
      </c>
      <c r="AN89" s="205"/>
      <c r="AO89" s="205"/>
      <c r="AP89" s="205"/>
      <c r="AQ89" s="30"/>
      <c r="AR89" s="31"/>
      <c r="AS89" s="206" t="s">
        <v>55</v>
      </c>
      <c r="AT89" s="207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5" t="s">
        <v>27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32</v>
      </c>
      <c r="AJ90" s="30"/>
      <c r="AK90" s="30"/>
      <c r="AL90" s="30"/>
      <c r="AM90" s="204" t="str">
        <f>IF(E20="","",E20)</f>
        <v>Puttner, s.r.o.</v>
      </c>
      <c r="AN90" s="205"/>
      <c r="AO90" s="205"/>
      <c r="AP90" s="205"/>
      <c r="AQ90" s="30"/>
      <c r="AR90" s="31"/>
      <c r="AS90" s="208"/>
      <c r="AT90" s="209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08"/>
      <c r="AT91" s="209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10" t="s">
        <v>56</v>
      </c>
      <c r="D92" s="211"/>
      <c r="E92" s="211"/>
      <c r="F92" s="211"/>
      <c r="G92" s="211"/>
      <c r="H92" s="58"/>
      <c r="I92" s="212" t="s">
        <v>57</v>
      </c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13" t="s">
        <v>58</v>
      </c>
      <c r="AH92" s="211"/>
      <c r="AI92" s="211"/>
      <c r="AJ92" s="211"/>
      <c r="AK92" s="211"/>
      <c r="AL92" s="211"/>
      <c r="AM92" s="211"/>
      <c r="AN92" s="212" t="s">
        <v>59</v>
      </c>
      <c r="AO92" s="211"/>
      <c r="AP92" s="214"/>
      <c r="AQ92" s="59" t="s">
        <v>60</v>
      </c>
      <c r="AR92" s="31"/>
      <c r="AS92" s="60" t="s">
        <v>61</v>
      </c>
      <c r="AT92" s="61" t="s">
        <v>62</v>
      </c>
      <c r="AU92" s="61" t="s">
        <v>63</v>
      </c>
      <c r="AV92" s="61" t="s">
        <v>64</v>
      </c>
      <c r="AW92" s="61" t="s">
        <v>65</v>
      </c>
      <c r="AX92" s="61" t="s">
        <v>66</v>
      </c>
      <c r="AY92" s="61" t="s">
        <v>67</v>
      </c>
      <c r="AZ92" s="61" t="s">
        <v>68</v>
      </c>
      <c r="BA92" s="61" t="s">
        <v>69</v>
      </c>
      <c r="BB92" s="61" t="s">
        <v>70</v>
      </c>
      <c r="BC92" s="61" t="s">
        <v>71</v>
      </c>
      <c r="BD92" s="62" t="s">
        <v>72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73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18">
        <f>ROUND(SUM(AG95:AG96),2)</f>
        <v>0</v>
      </c>
      <c r="AH94" s="218"/>
      <c r="AI94" s="218"/>
      <c r="AJ94" s="218"/>
      <c r="AK94" s="218"/>
      <c r="AL94" s="218"/>
      <c r="AM94" s="218"/>
      <c r="AN94" s="219">
        <f>SUM(AG94,AT94)</f>
        <v>0</v>
      </c>
      <c r="AO94" s="219"/>
      <c r="AP94" s="219"/>
      <c r="AQ94" s="70" t="s">
        <v>1</v>
      </c>
      <c r="AR94" s="66"/>
      <c r="AS94" s="71">
        <f>ROUND(SUM(AS95:AS96),2)</f>
        <v>0</v>
      </c>
      <c r="AT94" s="72">
        <f>ROUND(SUM(AV94:AW94),2)</f>
        <v>0</v>
      </c>
      <c r="AU94" s="73">
        <f>ROUND(SUM(AU95:AU96),5)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ROUND(SUM(AZ95:AZ96),2)</f>
        <v>0</v>
      </c>
      <c r="BA94" s="72">
        <f>ROUND(SUM(BA95:BA96),2)</f>
        <v>0</v>
      </c>
      <c r="BB94" s="72">
        <f>ROUND(SUM(BB95:BB96),2)</f>
        <v>0</v>
      </c>
      <c r="BC94" s="72">
        <f>ROUND(SUM(BC95:BC96),2)</f>
        <v>0</v>
      </c>
      <c r="BD94" s="74">
        <f>ROUND(SUM(BD95:BD96),2)</f>
        <v>0</v>
      </c>
      <c r="BS94" s="75" t="s">
        <v>74</v>
      </c>
      <c r="BT94" s="75" t="s">
        <v>75</v>
      </c>
      <c r="BU94" s="76" t="s">
        <v>76</v>
      </c>
      <c r="BV94" s="75" t="s">
        <v>77</v>
      </c>
      <c r="BW94" s="75" t="s">
        <v>4</v>
      </c>
      <c r="BX94" s="75" t="s">
        <v>78</v>
      </c>
      <c r="CL94" s="75" t="s">
        <v>1</v>
      </c>
    </row>
    <row r="95" spans="1:91" s="7" customFormat="1" ht="24.75" customHeight="1">
      <c r="A95" s="77" t="s">
        <v>79</v>
      </c>
      <c r="B95" s="78"/>
      <c r="C95" s="79"/>
      <c r="D95" s="217" t="s">
        <v>80</v>
      </c>
      <c r="E95" s="217"/>
      <c r="F95" s="217"/>
      <c r="G95" s="217"/>
      <c r="H95" s="217"/>
      <c r="I95" s="80"/>
      <c r="J95" s="217" t="s">
        <v>81</v>
      </c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15">
        <f>'Část 01 - Trakční kabely ...'!J30</f>
        <v>0</v>
      </c>
      <c r="AH95" s="216"/>
      <c r="AI95" s="216"/>
      <c r="AJ95" s="216"/>
      <c r="AK95" s="216"/>
      <c r="AL95" s="216"/>
      <c r="AM95" s="216"/>
      <c r="AN95" s="215">
        <f>SUM(AG95,AT95)</f>
        <v>0</v>
      </c>
      <c r="AO95" s="216"/>
      <c r="AP95" s="216"/>
      <c r="AQ95" s="81" t="s">
        <v>82</v>
      </c>
      <c r="AR95" s="78"/>
      <c r="AS95" s="82">
        <v>0</v>
      </c>
      <c r="AT95" s="83">
        <f>ROUND(SUM(AV95:AW95),2)</f>
        <v>0</v>
      </c>
      <c r="AU95" s="84">
        <f>'Část 01 - Trakční kabely ...'!P127</f>
        <v>0</v>
      </c>
      <c r="AV95" s="83">
        <f>'Část 01 - Trakční kabely ...'!J33</f>
        <v>0</v>
      </c>
      <c r="AW95" s="83">
        <f>'Část 01 - Trakční kabely ...'!J34</f>
        <v>0</v>
      </c>
      <c r="AX95" s="83">
        <f>'Část 01 - Trakční kabely ...'!J35</f>
        <v>0</v>
      </c>
      <c r="AY95" s="83">
        <f>'Část 01 - Trakční kabely ...'!J36</f>
        <v>0</v>
      </c>
      <c r="AZ95" s="83">
        <f>'Část 01 - Trakční kabely ...'!F33</f>
        <v>0</v>
      </c>
      <c r="BA95" s="83">
        <f>'Část 01 - Trakční kabely ...'!F34</f>
        <v>0</v>
      </c>
      <c r="BB95" s="83">
        <f>'Část 01 - Trakční kabely ...'!F35</f>
        <v>0</v>
      </c>
      <c r="BC95" s="83">
        <f>'Část 01 - Trakční kabely ...'!F36</f>
        <v>0</v>
      </c>
      <c r="BD95" s="85">
        <f>'Část 01 - Trakční kabely ...'!F37</f>
        <v>0</v>
      </c>
      <c r="BT95" s="86" t="s">
        <v>83</v>
      </c>
      <c r="BV95" s="86" t="s">
        <v>77</v>
      </c>
      <c r="BW95" s="86" t="s">
        <v>84</v>
      </c>
      <c r="BX95" s="86" t="s">
        <v>4</v>
      </c>
      <c r="CL95" s="86" t="s">
        <v>1</v>
      </c>
      <c r="CM95" s="86" t="s">
        <v>85</v>
      </c>
    </row>
    <row r="96" spans="1:91" s="7" customFormat="1" ht="24.75" customHeight="1">
      <c r="A96" s="77" t="s">
        <v>79</v>
      </c>
      <c r="B96" s="78"/>
      <c r="C96" s="79"/>
      <c r="D96" s="217" t="s">
        <v>86</v>
      </c>
      <c r="E96" s="217"/>
      <c r="F96" s="217"/>
      <c r="G96" s="217"/>
      <c r="H96" s="217"/>
      <c r="I96" s="80"/>
      <c r="J96" s="217" t="s">
        <v>87</v>
      </c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17"/>
      <c r="Y96" s="217"/>
      <c r="Z96" s="217"/>
      <c r="AA96" s="217"/>
      <c r="AB96" s="217"/>
      <c r="AC96" s="217"/>
      <c r="AD96" s="217"/>
      <c r="AE96" s="217"/>
      <c r="AF96" s="217"/>
      <c r="AG96" s="215">
        <f>'Část 02 - Kabely NN pro E...'!J30</f>
        <v>0</v>
      </c>
      <c r="AH96" s="216"/>
      <c r="AI96" s="216"/>
      <c r="AJ96" s="216"/>
      <c r="AK96" s="216"/>
      <c r="AL96" s="216"/>
      <c r="AM96" s="216"/>
      <c r="AN96" s="215">
        <f>SUM(AG96,AT96)</f>
        <v>0</v>
      </c>
      <c r="AO96" s="216"/>
      <c r="AP96" s="216"/>
      <c r="AQ96" s="81" t="s">
        <v>82</v>
      </c>
      <c r="AR96" s="78"/>
      <c r="AS96" s="87">
        <v>0</v>
      </c>
      <c r="AT96" s="88">
        <f>ROUND(SUM(AV96:AW96),2)</f>
        <v>0</v>
      </c>
      <c r="AU96" s="89">
        <f>'Část 02 - Kabely NN pro E...'!P127</f>
        <v>0</v>
      </c>
      <c r="AV96" s="88">
        <f>'Část 02 - Kabely NN pro E...'!J33</f>
        <v>0</v>
      </c>
      <c r="AW96" s="88">
        <f>'Část 02 - Kabely NN pro E...'!J34</f>
        <v>0</v>
      </c>
      <c r="AX96" s="88">
        <f>'Část 02 - Kabely NN pro E...'!J35</f>
        <v>0</v>
      </c>
      <c r="AY96" s="88">
        <f>'Část 02 - Kabely NN pro E...'!J36</f>
        <v>0</v>
      </c>
      <c r="AZ96" s="88">
        <f>'Část 02 - Kabely NN pro E...'!F33</f>
        <v>0</v>
      </c>
      <c r="BA96" s="88">
        <f>'Část 02 - Kabely NN pro E...'!F34</f>
        <v>0</v>
      </c>
      <c r="BB96" s="88">
        <f>'Část 02 - Kabely NN pro E...'!F35</f>
        <v>0</v>
      </c>
      <c r="BC96" s="88">
        <f>'Část 02 - Kabely NN pro E...'!F36</f>
        <v>0</v>
      </c>
      <c r="BD96" s="90">
        <f>'Část 02 - Kabely NN pro E...'!F37</f>
        <v>0</v>
      </c>
      <c r="BT96" s="86" t="s">
        <v>83</v>
      </c>
      <c r="BV96" s="86" t="s">
        <v>77</v>
      </c>
      <c r="BW96" s="86" t="s">
        <v>88</v>
      </c>
      <c r="BX96" s="86" t="s">
        <v>4</v>
      </c>
      <c r="CL96" s="86" t="s">
        <v>1</v>
      </c>
      <c r="CM96" s="86" t="s">
        <v>85</v>
      </c>
    </row>
    <row r="97" spans="1:57" s="2" customFormat="1" ht="30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  <row r="98" spans="1:57" s="2" customFormat="1" ht="6.95" customHeight="1">
      <c r="A98" s="30"/>
      <c r="B98" s="45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  <c r="AM98" s="46"/>
      <c r="AN98" s="46"/>
      <c r="AO98" s="46"/>
      <c r="AP98" s="46"/>
      <c r="AQ98" s="46"/>
      <c r="AR98" s="31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Část 01 - Trakční kabely ...'!C2" display="/"/>
    <hyperlink ref="A96" location="'Část 02 - Kabely NN pro 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2"/>
  <sheetViews>
    <sheetView showGridLines="0" topLeftCell="A143" zoomScale="115" zoomScaleNormal="115" workbookViewId="0">
      <selection activeCell="C161" sqref="C161"/>
    </sheetView>
  </sheetViews>
  <sheetFormatPr defaultRowHeight="15"/>
  <cols>
    <col min="1" max="1" width="8.33203125" style="1" customWidth="1"/>
    <col min="2" max="2" width="1.1640625" style="1" customWidth="1"/>
    <col min="3" max="3" width="5.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0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5" t="s">
        <v>84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1:46" s="1" customFormat="1" ht="24.95" customHeight="1">
      <c r="B4" s="18"/>
      <c r="D4" s="19" t="s">
        <v>89</v>
      </c>
      <c r="L4" s="18"/>
      <c r="M4" s="91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26.25" customHeight="1">
      <c r="B7" s="18"/>
      <c r="E7" s="221" t="str">
        <f>'Rekapitulace stavby'!K6</f>
        <v>MODERNIZACE TRAMVAJOVÉ TRATĚ NA UL. VÍDEŇSKÁ, ÚSEK BOHUNICKÁ – MORAVANSKÉ LÁNY</v>
      </c>
      <c r="F7" s="222"/>
      <c r="G7" s="222"/>
      <c r="H7" s="222"/>
      <c r="L7" s="18"/>
    </row>
    <row r="8" spans="1:46" s="2" customFormat="1" ht="12" customHeight="1">
      <c r="A8" s="30"/>
      <c r="B8" s="31"/>
      <c r="C8" s="30"/>
      <c r="D8" s="25" t="s">
        <v>90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01" t="s">
        <v>91</v>
      </c>
      <c r="F9" s="223"/>
      <c r="G9" s="223"/>
      <c r="H9" s="223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 t="str">
        <f>'Rekapitulace stavby'!AN8</f>
        <v>27. 10. 2021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IF('Rekapitulace stavby'!E11="","",'Rekapitulace stavby'!E11)</f>
        <v xml:space="preserve"> </v>
      </c>
      <c r="F15" s="30"/>
      <c r="G15" s="30"/>
      <c r="H15" s="30"/>
      <c r="I15" s="25" t="s">
        <v>26</v>
      </c>
      <c r="J15" s="23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27</v>
      </c>
      <c r="E17" s="30"/>
      <c r="F17" s="30"/>
      <c r="G17" s="30"/>
      <c r="H17" s="30"/>
      <c r="I17" s="25" t="s">
        <v>25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24" t="str">
        <f>'Rekapitulace stavby'!E14</f>
        <v>Vyplň údaj</v>
      </c>
      <c r="F18" s="185"/>
      <c r="G18" s="185"/>
      <c r="H18" s="185"/>
      <c r="I18" s="25" t="s">
        <v>26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29</v>
      </c>
      <c r="E20" s="30"/>
      <c r="F20" s="30"/>
      <c r="G20" s="30"/>
      <c r="H20" s="30"/>
      <c r="I20" s="25" t="s">
        <v>25</v>
      </c>
      <c r="J20" s="23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">
        <v>30</v>
      </c>
      <c r="F21" s="30"/>
      <c r="G21" s="30"/>
      <c r="H21" s="30"/>
      <c r="I21" s="25" t="s">
        <v>26</v>
      </c>
      <c r="J21" s="23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">
        <v>33</v>
      </c>
      <c r="F24" s="30"/>
      <c r="G24" s="30"/>
      <c r="H24" s="30"/>
      <c r="I24" s="25" t="s">
        <v>26</v>
      </c>
      <c r="J24" s="23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34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2"/>
      <c r="B27" s="93"/>
      <c r="C27" s="92"/>
      <c r="D27" s="92"/>
      <c r="E27" s="190" t="s">
        <v>1</v>
      </c>
      <c r="F27" s="190"/>
      <c r="G27" s="190"/>
      <c r="H27" s="190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5" t="s">
        <v>35</v>
      </c>
      <c r="E30" s="30"/>
      <c r="F30" s="30"/>
      <c r="G30" s="30"/>
      <c r="H30" s="30"/>
      <c r="I30" s="30"/>
      <c r="J30" s="69">
        <f>ROUND(J127,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37</v>
      </c>
      <c r="G32" s="30"/>
      <c r="H32" s="30"/>
      <c r="I32" s="34" t="s">
        <v>36</v>
      </c>
      <c r="J32" s="34" t="s">
        <v>38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6" t="s">
        <v>39</v>
      </c>
      <c r="E33" s="25" t="s">
        <v>40</v>
      </c>
      <c r="F33" s="97">
        <f>ROUND((SUM(BE127:BE291)),  2)</f>
        <v>0</v>
      </c>
      <c r="G33" s="30"/>
      <c r="H33" s="30"/>
      <c r="I33" s="98">
        <v>0.21</v>
      </c>
      <c r="J33" s="97">
        <f>ROUND(((SUM(BE127:BE291))*I33),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41</v>
      </c>
      <c r="F34" s="97">
        <f>ROUND((SUM(BF127:BF291)),  2)</f>
        <v>0</v>
      </c>
      <c r="G34" s="30"/>
      <c r="H34" s="30"/>
      <c r="I34" s="98">
        <v>0.15</v>
      </c>
      <c r="J34" s="97">
        <f>ROUND(((SUM(BF127:BF291))*I34),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42</v>
      </c>
      <c r="F35" s="97">
        <f>ROUND((SUM(BG127:BG291)),  2)</f>
        <v>0</v>
      </c>
      <c r="G35" s="30"/>
      <c r="H35" s="30"/>
      <c r="I35" s="98">
        <v>0.21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43</v>
      </c>
      <c r="F36" s="97">
        <f>ROUND((SUM(BH127:BH291)),  2)</f>
        <v>0</v>
      </c>
      <c r="G36" s="30"/>
      <c r="H36" s="30"/>
      <c r="I36" s="98">
        <v>0.15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44</v>
      </c>
      <c r="F37" s="97">
        <f>ROUND((SUM(BI127:BI291)),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9"/>
      <c r="D39" s="100" t="s">
        <v>45</v>
      </c>
      <c r="E39" s="58"/>
      <c r="F39" s="58"/>
      <c r="G39" s="101" t="s">
        <v>46</v>
      </c>
      <c r="H39" s="102" t="s">
        <v>47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40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0"/>
      <c r="B61" s="31"/>
      <c r="C61" s="30"/>
      <c r="D61" s="43" t="s">
        <v>50</v>
      </c>
      <c r="E61" s="33"/>
      <c r="F61" s="105" t="s">
        <v>51</v>
      </c>
      <c r="G61" s="43" t="s">
        <v>50</v>
      </c>
      <c r="H61" s="33"/>
      <c r="I61" s="33"/>
      <c r="J61" s="106" t="s">
        <v>51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0"/>
      <c r="B65" s="31"/>
      <c r="C65" s="30"/>
      <c r="D65" s="41" t="s">
        <v>52</v>
      </c>
      <c r="E65" s="44"/>
      <c r="F65" s="44"/>
      <c r="G65" s="41" t="s">
        <v>53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0"/>
      <c r="B76" s="31"/>
      <c r="C76" s="30"/>
      <c r="D76" s="43" t="s">
        <v>50</v>
      </c>
      <c r="E76" s="33"/>
      <c r="F76" s="105" t="s">
        <v>51</v>
      </c>
      <c r="G76" s="43" t="s">
        <v>50</v>
      </c>
      <c r="H76" s="33"/>
      <c r="I76" s="33"/>
      <c r="J76" s="106" t="s">
        <v>51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92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6.25" hidden="1" customHeight="1">
      <c r="A85" s="30"/>
      <c r="B85" s="31"/>
      <c r="C85" s="30"/>
      <c r="D85" s="30"/>
      <c r="E85" s="221" t="str">
        <f>E7</f>
        <v>MODERNIZACE TRAMVAJOVÉ TRATĚ NA UL. VÍDEŇSKÁ, ÚSEK BOHUNICKÁ – MORAVANSKÉ LÁNY</v>
      </c>
      <c r="F85" s="222"/>
      <c r="G85" s="222"/>
      <c r="H85" s="222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90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201" t="str">
        <f>E9</f>
        <v>Část 01 - Trakční kabely DPMB</v>
      </c>
      <c r="F87" s="223"/>
      <c r="G87" s="223"/>
      <c r="H87" s="223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3" t="str">
        <f>IF(J12="","",J12)</f>
        <v>27. 10. 2021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 xml:space="preserve"> </v>
      </c>
      <c r="G91" s="30"/>
      <c r="H91" s="30"/>
      <c r="I91" s="25" t="s">
        <v>29</v>
      </c>
      <c r="J91" s="28" t="str">
        <f>E21</f>
        <v>Ing. Tomáš Veselý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27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Puttner, s.r.o.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7" t="s">
        <v>93</v>
      </c>
      <c r="D94" s="99"/>
      <c r="E94" s="99"/>
      <c r="F94" s="99"/>
      <c r="G94" s="99"/>
      <c r="H94" s="99"/>
      <c r="I94" s="99"/>
      <c r="J94" s="108" t="s">
        <v>94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09" t="s">
        <v>95</v>
      </c>
      <c r="D96" s="30"/>
      <c r="E96" s="30"/>
      <c r="F96" s="30"/>
      <c r="G96" s="30"/>
      <c r="H96" s="30"/>
      <c r="I96" s="30"/>
      <c r="J96" s="69">
        <f>J127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96</v>
      </c>
    </row>
    <row r="97" spans="1:31" s="9" customFormat="1" ht="24.95" hidden="1" customHeight="1">
      <c r="B97" s="110"/>
      <c r="D97" s="111" t="s">
        <v>97</v>
      </c>
      <c r="E97" s="112"/>
      <c r="F97" s="112"/>
      <c r="G97" s="112"/>
      <c r="H97" s="112"/>
      <c r="I97" s="112"/>
      <c r="J97" s="113">
        <f>J128</f>
        <v>0</v>
      </c>
      <c r="L97" s="110"/>
    </row>
    <row r="98" spans="1:31" s="10" customFormat="1" ht="19.899999999999999" hidden="1" customHeight="1">
      <c r="B98" s="114"/>
      <c r="D98" s="115" t="s">
        <v>98</v>
      </c>
      <c r="E98" s="116"/>
      <c r="F98" s="116"/>
      <c r="G98" s="116"/>
      <c r="H98" s="116"/>
      <c r="I98" s="116"/>
      <c r="J98" s="117">
        <f>J129</f>
        <v>0</v>
      </c>
      <c r="L98" s="114"/>
    </row>
    <row r="99" spans="1:31" s="9" customFormat="1" ht="24.95" hidden="1" customHeight="1">
      <c r="B99" s="110"/>
      <c r="D99" s="111" t="s">
        <v>99</v>
      </c>
      <c r="E99" s="112"/>
      <c r="F99" s="112"/>
      <c r="G99" s="112"/>
      <c r="H99" s="112"/>
      <c r="I99" s="112"/>
      <c r="J99" s="113">
        <f>J142</f>
        <v>0</v>
      </c>
      <c r="L99" s="110"/>
    </row>
    <row r="100" spans="1:31" s="10" customFormat="1" ht="19.899999999999999" hidden="1" customHeight="1">
      <c r="B100" s="114"/>
      <c r="D100" s="115" t="s">
        <v>100</v>
      </c>
      <c r="E100" s="116"/>
      <c r="F100" s="116"/>
      <c r="G100" s="116"/>
      <c r="H100" s="116"/>
      <c r="I100" s="116"/>
      <c r="J100" s="117">
        <f>J143</f>
        <v>0</v>
      </c>
      <c r="L100" s="114"/>
    </row>
    <row r="101" spans="1:31" s="9" customFormat="1" ht="24.95" hidden="1" customHeight="1">
      <c r="B101" s="110"/>
      <c r="D101" s="111" t="s">
        <v>101</v>
      </c>
      <c r="E101" s="112"/>
      <c r="F101" s="112"/>
      <c r="G101" s="112"/>
      <c r="H101" s="112"/>
      <c r="I101" s="112"/>
      <c r="J101" s="113">
        <f>J146</f>
        <v>0</v>
      </c>
      <c r="L101" s="110"/>
    </row>
    <row r="102" spans="1:31" s="10" customFormat="1" ht="19.899999999999999" hidden="1" customHeight="1">
      <c r="B102" s="114"/>
      <c r="D102" s="115" t="s">
        <v>102</v>
      </c>
      <c r="E102" s="116"/>
      <c r="F102" s="116"/>
      <c r="G102" s="116"/>
      <c r="H102" s="116"/>
      <c r="I102" s="116"/>
      <c r="J102" s="117">
        <f>J147</f>
        <v>0</v>
      </c>
      <c r="L102" s="114"/>
    </row>
    <row r="103" spans="1:31" s="10" customFormat="1" ht="19.899999999999999" hidden="1" customHeight="1">
      <c r="B103" s="114"/>
      <c r="D103" s="115" t="s">
        <v>103</v>
      </c>
      <c r="E103" s="116"/>
      <c r="F103" s="116"/>
      <c r="G103" s="116"/>
      <c r="H103" s="116"/>
      <c r="I103" s="116"/>
      <c r="J103" s="117">
        <f>J175</f>
        <v>0</v>
      </c>
      <c r="L103" s="114"/>
    </row>
    <row r="104" spans="1:31" s="10" customFormat="1" ht="19.899999999999999" hidden="1" customHeight="1">
      <c r="B104" s="114"/>
      <c r="D104" s="115" t="s">
        <v>104</v>
      </c>
      <c r="E104" s="116"/>
      <c r="F104" s="116"/>
      <c r="G104" s="116"/>
      <c r="H104" s="116"/>
      <c r="I104" s="116"/>
      <c r="J104" s="117">
        <f>J188</f>
        <v>0</v>
      </c>
      <c r="L104" s="114"/>
    </row>
    <row r="105" spans="1:31" s="10" customFormat="1" ht="19.899999999999999" hidden="1" customHeight="1">
      <c r="B105" s="114"/>
      <c r="D105" s="115" t="s">
        <v>105</v>
      </c>
      <c r="E105" s="116"/>
      <c r="F105" s="116"/>
      <c r="G105" s="116"/>
      <c r="H105" s="116"/>
      <c r="I105" s="116"/>
      <c r="J105" s="117">
        <f>J266</f>
        <v>0</v>
      </c>
      <c r="L105" s="114"/>
    </row>
    <row r="106" spans="1:31" s="9" customFormat="1" ht="24.95" hidden="1" customHeight="1">
      <c r="B106" s="110"/>
      <c r="D106" s="111" t="s">
        <v>106</v>
      </c>
      <c r="E106" s="112"/>
      <c r="F106" s="112"/>
      <c r="G106" s="112"/>
      <c r="H106" s="112"/>
      <c r="I106" s="112"/>
      <c r="J106" s="113">
        <f>J283</f>
        <v>0</v>
      </c>
      <c r="L106" s="110"/>
    </row>
    <row r="107" spans="1:31" s="10" customFormat="1" ht="19.899999999999999" hidden="1" customHeight="1">
      <c r="B107" s="114"/>
      <c r="D107" s="115" t="s">
        <v>107</v>
      </c>
      <c r="E107" s="116"/>
      <c r="F107" s="116"/>
      <c r="G107" s="116"/>
      <c r="H107" s="116"/>
      <c r="I107" s="116"/>
      <c r="J107" s="117">
        <f>J284</f>
        <v>0</v>
      </c>
      <c r="L107" s="114"/>
    </row>
    <row r="108" spans="1:31" s="2" customFormat="1" ht="21.75" hidden="1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hidden="1" customHeight="1">
      <c r="A109" s="30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ht="11.25" hidden="1"/>
    <row r="111" spans="1:31" ht="11.25" hidden="1"/>
    <row r="112" spans="1:31" ht="11.25" hidden="1"/>
    <row r="113" spans="1:63" s="2" customFormat="1" ht="6.95" customHeight="1">
      <c r="A113" s="30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24.95" customHeight="1">
      <c r="A114" s="30"/>
      <c r="B114" s="31"/>
      <c r="C114" s="19" t="s">
        <v>108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12" customHeight="1">
      <c r="A116" s="30"/>
      <c r="B116" s="31"/>
      <c r="C116" s="25" t="s">
        <v>16</v>
      </c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26.25" customHeight="1">
      <c r="A117" s="30"/>
      <c r="B117" s="31"/>
      <c r="C117" s="30"/>
      <c r="D117" s="30"/>
      <c r="E117" s="221" t="str">
        <f>E7</f>
        <v>MODERNIZACE TRAMVAJOVÉ TRATĚ NA UL. VÍDEŇSKÁ, ÚSEK BOHUNICKÁ – MORAVANSKÉ LÁNY</v>
      </c>
      <c r="F117" s="222"/>
      <c r="G117" s="222"/>
      <c r="H117" s="222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5" t="s">
        <v>90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01" t="str">
        <f>E9</f>
        <v>Část 01 - Trakční kabely DPMB</v>
      </c>
      <c r="F119" s="223"/>
      <c r="G119" s="223"/>
      <c r="H119" s="223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5" t="s">
        <v>20</v>
      </c>
      <c r="D121" s="30"/>
      <c r="E121" s="30"/>
      <c r="F121" s="23" t="str">
        <f>F12</f>
        <v xml:space="preserve"> </v>
      </c>
      <c r="G121" s="30"/>
      <c r="H121" s="30"/>
      <c r="I121" s="25" t="s">
        <v>22</v>
      </c>
      <c r="J121" s="53" t="str">
        <f>IF(J12="","",J12)</f>
        <v>27. 10. 2021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5" t="s">
        <v>24</v>
      </c>
      <c r="D123" s="30"/>
      <c r="E123" s="30"/>
      <c r="F123" s="23" t="str">
        <f>E15</f>
        <v xml:space="preserve"> </v>
      </c>
      <c r="G123" s="30"/>
      <c r="H123" s="30"/>
      <c r="I123" s="25" t="s">
        <v>29</v>
      </c>
      <c r="J123" s="28" t="str">
        <f>E21</f>
        <v>Ing. Tomáš Veselý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5" t="s">
        <v>27</v>
      </c>
      <c r="D124" s="30"/>
      <c r="E124" s="30"/>
      <c r="F124" s="23" t="str">
        <f>IF(E18="","",E18)</f>
        <v>Vyplň údaj</v>
      </c>
      <c r="G124" s="30"/>
      <c r="H124" s="30"/>
      <c r="I124" s="25" t="s">
        <v>32</v>
      </c>
      <c r="J124" s="28" t="str">
        <f>E24</f>
        <v>Puttner, s.r.o.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18"/>
      <c r="B126" s="119"/>
      <c r="C126" s="120" t="s">
        <v>109</v>
      </c>
      <c r="D126" s="121" t="s">
        <v>60</v>
      </c>
      <c r="E126" s="121" t="s">
        <v>56</v>
      </c>
      <c r="F126" s="121" t="s">
        <v>57</v>
      </c>
      <c r="G126" s="121" t="s">
        <v>110</v>
      </c>
      <c r="H126" s="121" t="s">
        <v>111</v>
      </c>
      <c r="I126" s="121" t="s">
        <v>112</v>
      </c>
      <c r="J126" s="122" t="s">
        <v>94</v>
      </c>
      <c r="K126" s="123" t="s">
        <v>113</v>
      </c>
      <c r="L126" s="124"/>
      <c r="M126" s="60" t="s">
        <v>1</v>
      </c>
      <c r="N126" s="61" t="s">
        <v>39</v>
      </c>
      <c r="O126" s="61" t="s">
        <v>114</v>
      </c>
      <c r="P126" s="61" t="s">
        <v>115</v>
      </c>
      <c r="Q126" s="61" t="s">
        <v>116</v>
      </c>
      <c r="R126" s="61" t="s">
        <v>117</v>
      </c>
      <c r="S126" s="61" t="s">
        <v>118</v>
      </c>
      <c r="T126" s="62" t="s">
        <v>119</v>
      </c>
      <c r="U126" s="118"/>
      <c r="V126" s="118"/>
      <c r="W126" s="118"/>
      <c r="X126" s="118"/>
      <c r="Y126" s="118"/>
      <c r="Z126" s="118"/>
      <c r="AA126" s="118"/>
      <c r="AB126" s="118"/>
      <c r="AC126" s="118"/>
      <c r="AD126" s="118"/>
      <c r="AE126" s="118"/>
    </row>
    <row r="127" spans="1:63" s="2" customFormat="1" ht="22.9" customHeight="1">
      <c r="A127" s="30"/>
      <c r="B127" s="31"/>
      <c r="C127" s="67" t="s">
        <v>120</v>
      </c>
      <c r="D127" s="30"/>
      <c r="E127" s="30"/>
      <c r="F127" s="30"/>
      <c r="G127" s="30"/>
      <c r="H127" s="30"/>
      <c r="I127" s="30"/>
      <c r="J127" s="125">
        <f>BK127</f>
        <v>0</v>
      </c>
      <c r="K127" s="30"/>
      <c r="L127" s="31"/>
      <c r="M127" s="63"/>
      <c r="N127" s="54"/>
      <c r="O127" s="64"/>
      <c r="P127" s="126">
        <f>P128+P142+P146+P283</f>
        <v>0</v>
      </c>
      <c r="Q127" s="64"/>
      <c r="R127" s="126">
        <f>R128+R142+R146+R283</f>
        <v>520.34864480000022</v>
      </c>
      <c r="S127" s="64"/>
      <c r="T127" s="127">
        <f>T128+T142+T146+T283</f>
        <v>195.36660000000001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5" t="s">
        <v>74</v>
      </c>
      <c r="AU127" s="15" t="s">
        <v>96</v>
      </c>
      <c r="BK127" s="128">
        <f>BK128+BK142+BK146+BK283</f>
        <v>0</v>
      </c>
    </row>
    <row r="128" spans="1:63" s="12" customFormat="1" ht="25.9" customHeight="1">
      <c r="B128" s="129"/>
      <c r="D128" s="130" t="s">
        <v>74</v>
      </c>
      <c r="E128" s="131" t="s">
        <v>121</v>
      </c>
      <c r="F128" s="131" t="s">
        <v>122</v>
      </c>
      <c r="I128" s="132"/>
      <c r="J128" s="133">
        <f>BK128</f>
        <v>0</v>
      </c>
      <c r="L128" s="129"/>
      <c r="M128" s="134"/>
      <c r="N128" s="135"/>
      <c r="O128" s="135"/>
      <c r="P128" s="136">
        <f>P129</f>
        <v>0</v>
      </c>
      <c r="Q128" s="135"/>
      <c r="R128" s="136">
        <f>R129</f>
        <v>0</v>
      </c>
      <c r="S128" s="135"/>
      <c r="T128" s="137">
        <f>T129</f>
        <v>0</v>
      </c>
      <c r="AR128" s="130" t="s">
        <v>83</v>
      </c>
      <c r="AT128" s="138" t="s">
        <v>74</v>
      </c>
      <c r="AU128" s="138" t="s">
        <v>75</v>
      </c>
      <c r="AY128" s="130" t="s">
        <v>123</v>
      </c>
      <c r="BK128" s="139">
        <f>BK129</f>
        <v>0</v>
      </c>
    </row>
    <row r="129" spans="1:65" s="12" customFormat="1" ht="22.9" customHeight="1">
      <c r="B129" s="129"/>
      <c r="D129" s="130" t="s">
        <v>74</v>
      </c>
      <c r="E129" s="140" t="s">
        <v>124</v>
      </c>
      <c r="F129" s="140" t="s">
        <v>125</v>
      </c>
      <c r="I129" s="132"/>
      <c r="J129" s="141">
        <f>BK129</f>
        <v>0</v>
      </c>
      <c r="L129" s="129"/>
      <c r="M129" s="134"/>
      <c r="N129" s="135"/>
      <c r="O129" s="135"/>
      <c r="P129" s="136">
        <f>SUM(P130:P141)</f>
        <v>0</v>
      </c>
      <c r="Q129" s="135"/>
      <c r="R129" s="136">
        <f>SUM(R130:R141)</f>
        <v>0</v>
      </c>
      <c r="S129" s="135"/>
      <c r="T129" s="137">
        <f>SUM(T130:T141)</f>
        <v>0</v>
      </c>
      <c r="AR129" s="130" t="s">
        <v>83</v>
      </c>
      <c r="AT129" s="138" t="s">
        <v>74</v>
      </c>
      <c r="AU129" s="138" t="s">
        <v>83</v>
      </c>
      <c r="AY129" s="130" t="s">
        <v>123</v>
      </c>
      <c r="BK129" s="139">
        <f>SUM(BK130:BK141)</f>
        <v>0</v>
      </c>
    </row>
    <row r="130" spans="1:65" s="2" customFormat="1" ht="16.5" customHeight="1">
      <c r="A130" s="30"/>
      <c r="B130" s="142"/>
      <c r="C130" s="143" t="s">
        <v>83</v>
      </c>
      <c r="D130" s="143" t="s">
        <v>126</v>
      </c>
      <c r="E130" s="144" t="s">
        <v>127</v>
      </c>
      <c r="F130" s="145" t="s">
        <v>128</v>
      </c>
      <c r="G130" s="146" t="s">
        <v>129</v>
      </c>
      <c r="H130" s="147">
        <v>2564.6779999999999</v>
      </c>
      <c r="I130" s="148"/>
      <c r="J130" s="149">
        <f>ROUND(I130*H130,2)</f>
        <v>0</v>
      </c>
      <c r="K130" s="150"/>
      <c r="L130" s="31"/>
      <c r="M130" s="151" t="s">
        <v>1</v>
      </c>
      <c r="N130" s="152" t="s">
        <v>40</v>
      </c>
      <c r="O130" s="56"/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5" t="s">
        <v>130</v>
      </c>
      <c r="AT130" s="155" t="s">
        <v>126</v>
      </c>
      <c r="AU130" s="155" t="s">
        <v>85</v>
      </c>
      <c r="AY130" s="15" t="s">
        <v>123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5" t="s">
        <v>83</v>
      </c>
      <c r="BK130" s="156">
        <f>ROUND(I130*H130,2)</f>
        <v>0</v>
      </c>
      <c r="BL130" s="15" t="s">
        <v>130</v>
      </c>
      <c r="BM130" s="155" t="s">
        <v>131</v>
      </c>
    </row>
    <row r="131" spans="1:65" s="13" customFormat="1" ht="11.25">
      <c r="B131" s="157"/>
      <c r="D131" s="158" t="s">
        <v>132</v>
      </c>
      <c r="E131" s="159" t="s">
        <v>1</v>
      </c>
      <c r="F131" s="160" t="s">
        <v>133</v>
      </c>
      <c r="H131" s="161">
        <v>2564.6779999999999</v>
      </c>
      <c r="I131" s="162"/>
      <c r="L131" s="157"/>
      <c r="M131" s="163"/>
      <c r="N131" s="164"/>
      <c r="O131" s="164"/>
      <c r="P131" s="164"/>
      <c r="Q131" s="164"/>
      <c r="R131" s="164"/>
      <c r="S131" s="164"/>
      <c r="T131" s="165"/>
      <c r="AT131" s="159" t="s">
        <v>132</v>
      </c>
      <c r="AU131" s="159" t="s">
        <v>85</v>
      </c>
      <c r="AV131" s="13" t="s">
        <v>85</v>
      </c>
      <c r="AW131" s="13" t="s">
        <v>31</v>
      </c>
      <c r="AX131" s="13" t="s">
        <v>83</v>
      </c>
      <c r="AY131" s="159" t="s">
        <v>123</v>
      </c>
    </row>
    <row r="132" spans="1:65" s="2" customFormat="1" ht="24.2" customHeight="1">
      <c r="A132" s="30"/>
      <c r="B132" s="142"/>
      <c r="C132" s="143" t="s">
        <v>85</v>
      </c>
      <c r="D132" s="143" t="s">
        <v>126</v>
      </c>
      <c r="E132" s="144" t="s">
        <v>134</v>
      </c>
      <c r="F132" s="145" t="s">
        <v>135</v>
      </c>
      <c r="G132" s="146" t="s">
        <v>129</v>
      </c>
      <c r="H132" s="147">
        <v>40569.660000000003</v>
      </c>
      <c r="I132" s="148"/>
      <c r="J132" s="149">
        <f>ROUND(I132*H132,2)</f>
        <v>0</v>
      </c>
      <c r="K132" s="150"/>
      <c r="L132" s="31"/>
      <c r="M132" s="151" t="s">
        <v>1</v>
      </c>
      <c r="N132" s="152" t="s">
        <v>40</v>
      </c>
      <c r="O132" s="56"/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5" t="s">
        <v>130</v>
      </c>
      <c r="AT132" s="155" t="s">
        <v>126</v>
      </c>
      <c r="AU132" s="155" t="s">
        <v>85</v>
      </c>
      <c r="AY132" s="15" t="s">
        <v>123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5" t="s">
        <v>83</v>
      </c>
      <c r="BK132" s="156">
        <f>ROUND(I132*H132,2)</f>
        <v>0</v>
      </c>
      <c r="BL132" s="15" t="s">
        <v>130</v>
      </c>
      <c r="BM132" s="155" t="s">
        <v>136</v>
      </c>
    </row>
    <row r="133" spans="1:65" s="13" customFormat="1" ht="11.25">
      <c r="B133" s="157"/>
      <c r="D133" s="158" t="s">
        <v>132</v>
      </c>
      <c r="E133" s="159" t="s">
        <v>1</v>
      </c>
      <c r="F133" s="160" t="s">
        <v>137</v>
      </c>
      <c r="H133" s="161">
        <v>40569.660000000003</v>
      </c>
      <c r="I133" s="162"/>
      <c r="L133" s="157"/>
      <c r="M133" s="163"/>
      <c r="N133" s="164"/>
      <c r="O133" s="164"/>
      <c r="P133" s="164"/>
      <c r="Q133" s="164"/>
      <c r="R133" s="164"/>
      <c r="S133" s="164"/>
      <c r="T133" s="165"/>
      <c r="AT133" s="159" t="s">
        <v>132</v>
      </c>
      <c r="AU133" s="159" t="s">
        <v>85</v>
      </c>
      <c r="AV133" s="13" t="s">
        <v>85</v>
      </c>
      <c r="AW133" s="13" t="s">
        <v>31</v>
      </c>
      <c r="AX133" s="13" t="s">
        <v>83</v>
      </c>
      <c r="AY133" s="159" t="s">
        <v>123</v>
      </c>
    </row>
    <row r="134" spans="1:65" s="2" customFormat="1" ht="24.2" customHeight="1">
      <c r="A134" s="30"/>
      <c r="B134" s="142"/>
      <c r="C134" s="143" t="s">
        <v>138</v>
      </c>
      <c r="D134" s="143" t="s">
        <v>126</v>
      </c>
      <c r="E134" s="144" t="s">
        <v>139</v>
      </c>
      <c r="F134" s="145" t="s">
        <v>140</v>
      </c>
      <c r="G134" s="146" t="s">
        <v>129</v>
      </c>
      <c r="H134" s="147">
        <v>1519.29</v>
      </c>
      <c r="I134" s="148"/>
      <c r="J134" s="149">
        <f>ROUND(I134*H134,2)</f>
        <v>0</v>
      </c>
      <c r="K134" s="150"/>
      <c r="L134" s="31"/>
      <c r="M134" s="151" t="s">
        <v>1</v>
      </c>
      <c r="N134" s="152" t="s">
        <v>40</v>
      </c>
      <c r="O134" s="56"/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5" t="s">
        <v>130</v>
      </c>
      <c r="AT134" s="155" t="s">
        <v>126</v>
      </c>
      <c r="AU134" s="155" t="s">
        <v>85</v>
      </c>
      <c r="AY134" s="15" t="s">
        <v>123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5" t="s">
        <v>83</v>
      </c>
      <c r="BK134" s="156">
        <f>ROUND(I134*H134,2)</f>
        <v>0</v>
      </c>
      <c r="BL134" s="15" t="s">
        <v>130</v>
      </c>
      <c r="BM134" s="155" t="s">
        <v>141</v>
      </c>
    </row>
    <row r="135" spans="1:65" s="13" customFormat="1" ht="11.25">
      <c r="B135" s="157"/>
      <c r="D135" s="158" t="s">
        <v>132</v>
      </c>
      <c r="E135" s="159" t="s">
        <v>1</v>
      </c>
      <c r="F135" s="160" t="s">
        <v>142</v>
      </c>
      <c r="H135" s="161">
        <v>1519.29</v>
      </c>
      <c r="I135" s="162"/>
      <c r="L135" s="157"/>
      <c r="M135" s="163"/>
      <c r="N135" s="164"/>
      <c r="O135" s="164"/>
      <c r="P135" s="164"/>
      <c r="Q135" s="164"/>
      <c r="R135" s="164"/>
      <c r="S135" s="164"/>
      <c r="T135" s="165"/>
      <c r="AT135" s="159" t="s">
        <v>132</v>
      </c>
      <c r="AU135" s="159" t="s">
        <v>85</v>
      </c>
      <c r="AV135" s="13" t="s">
        <v>85</v>
      </c>
      <c r="AW135" s="13" t="s">
        <v>31</v>
      </c>
      <c r="AX135" s="13" t="s">
        <v>83</v>
      </c>
      <c r="AY135" s="159" t="s">
        <v>123</v>
      </c>
    </row>
    <row r="136" spans="1:65" s="2" customFormat="1" ht="33" customHeight="1">
      <c r="A136" s="30"/>
      <c r="B136" s="142"/>
      <c r="C136" s="143" t="s">
        <v>130</v>
      </c>
      <c r="D136" s="143" t="s">
        <v>126</v>
      </c>
      <c r="E136" s="144" t="s">
        <v>143</v>
      </c>
      <c r="F136" s="145" t="s">
        <v>144</v>
      </c>
      <c r="G136" s="146" t="s">
        <v>129</v>
      </c>
      <c r="H136" s="147">
        <v>190.16</v>
      </c>
      <c r="I136" s="148"/>
      <c r="J136" s="149">
        <f>ROUND(I136*H136,2)</f>
        <v>0</v>
      </c>
      <c r="K136" s="150"/>
      <c r="L136" s="31"/>
      <c r="M136" s="151" t="s">
        <v>1</v>
      </c>
      <c r="N136" s="152" t="s">
        <v>40</v>
      </c>
      <c r="O136" s="56"/>
      <c r="P136" s="153">
        <f>O136*H136</f>
        <v>0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5" t="s">
        <v>130</v>
      </c>
      <c r="AT136" s="155" t="s">
        <v>126</v>
      </c>
      <c r="AU136" s="155" t="s">
        <v>85</v>
      </c>
      <c r="AY136" s="15" t="s">
        <v>123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5" t="s">
        <v>83</v>
      </c>
      <c r="BK136" s="156">
        <f>ROUND(I136*H136,2)</f>
        <v>0</v>
      </c>
      <c r="BL136" s="15" t="s">
        <v>130</v>
      </c>
      <c r="BM136" s="155" t="s">
        <v>145</v>
      </c>
    </row>
    <row r="137" spans="1:65" s="13" customFormat="1" ht="11.25">
      <c r="B137" s="157"/>
      <c r="D137" s="158" t="s">
        <v>132</v>
      </c>
      <c r="E137" s="159" t="s">
        <v>1</v>
      </c>
      <c r="F137" s="160" t="s">
        <v>146</v>
      </c>
      <c r="H137" s="161">
        <v>190.16</v>
      </c>
      <c r="I137" s="162"/>
      <c r="L137" s="157"/>
      <c r="M137" s="163"/>
      <c r="N137" s="164"/>
      <c r="O137" s="164"/>
      <c r="P137" s="164"/>
      <c r="Q137" s="164"/>
      <c r="R137" s="164"/>
      <c r="S137" s="164"/>
      <c r="T137" s="165"/>
      <c r="AT137" s="159" t="s">
        <v>132</v>
      </c>
      <c r="AU137" s="159" t="s">
        <v>85</v>
      </c>
      <c r="AV137" s="13" t="s">
        <v>85</v>
      </c>
      <c r="AW137" s="13" t="s">
        <v>31</v>
      </c>
      <c r="AX137" s="13" t="s">
        <v>83</v>
      </c>
      <c r="AY137" s="159" t="s">
        <v>123</v>
      </c>
    </row>
    <row r="138" spans="1:65" s="2" customFormat="1" ht="33" customHeight="1">
      <c r="A138" s="30"/>
      <c r="B138" s="142"/>
      <c r="C138" s="143" t="s">
        <v>147</v>
      </c>
      <c r="D138" s="143" t="s">
        <v>126</v>
      </c>
      <c r="E138" s="144" t="s">
        <v>148</v>
      </c>
      <c r="F138" s="145" t="s">
        <v>149</v>
      </c>
      <c r="G138" s="146" t="s">
        <v>129</v>
      </c>
      <c r="H138" s="147">
        <v>79.849999999999994</v>
      </c>
      <c r="I138" s="148"/>
      <c r="J138" s="149">
        <f>ROUND(I138*H138,2)</f>
        <v>0</v>
      </c>
      <c r="K138" s="150"/>
      <c r="L138" s="31"/>
      <c r="M138" s="151" t="s">
        <v>1</v>
      </c>
      <c r="N138" s="152" t="s">
        <v>40</v>
      </c>
      <c r="O138" s="56"/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5" t="s">
        <v>130</v>
      </c>
      <c r="AT138" s="155" t="s">
        <v>126</v>
      </c>
      <c r="AU138" s="155" t="s">
        <v>85</v>
      </c>
      <c r="AY138" s="15" t="s">
        <v>123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5" t="s">
        <v>83</v>
      </c>
      <c r="BK138" s="156">
        <f>ROUND(I138*H138,2)</f>
        <v>0</v>
      </c>
      <c r="BL138" s="15" t="s">
        <v>130</v>
      </c>
      <c r="BM138" s="155" t="s">
        <v>150</v>
      </c>
    </row>
    <row r="139" spans="1:65" s="13" customFormat="1" ht="11.25">
      <c r="B139" s="157"/>
      <c r="D139" s="158" t="s">
        <v>132</v>
      </c>
      <c r="E139" s="159" t="s">
        <v>1</v>
      </c>
      <c r="F139" s="160" t="s">
        <v>151</v>
      </c>
      <c r="H139" s="161">
        <v>79.849999999999994</v>
      </c>
      <c r="I139" s="162"/>
      <c r="L139" s="157"/>
      <c r="M139" s="163"/>
      <c r="N139" s="164"/>
      <c r="O139" s="164"/>
      <c r="P139" s="164"/>
      <c r="Q139" s="164"/>
      <c r="R139" s="164"/>
      <c r="S139" s="164"/>
      <c r="T139" s="165"/>
      <c r="AT139" s="159" t="s">
        <v>132</v>
      </c>
      <c r="AU139" s="159" t="s">
        <v>85</v>
      </c>
      <c r="AV139" s="13" t="s">
        <v>85</v>
      </c>
      <c r="AW139" s="13" t="s">
        <v>31</v>
      </c>
      <c r="AX139" s="13" t="s">
        <v>83</v>
      </c>
      <c r="AY139" s="159" t="s">
        <v>123</v>
      </c>
    </row>
    <row r="140" spans="1:65" s="2" customFormat="1" ht="24.2" customHeight="1">
      <c r="A140" s="30"/>
      <c r="B140" s="142"/>
      <c r="C140" s="143" t="s">
        <v>152</v>
      </c>
      <c r="D140" s="143" t="s">
        <v>126</v>
      </c>
      <c r="E140" s="144" t="s">
        <v>153</v>
      </c>
      <c r="F140" s="145" t="s">
        <v>154</v>
      </c>
      <c r="G140" s="146" t="s">
        <v>129</v>
      </c>
      <c r="H140" s="147">
        <v>775.37800000000004</v>
      </c>
      <c r="I140" s="148"/>
      <c r="J140" s="149">
        <f>ROUND(I140*H140,2)</f>
        <v>0</v>
      </c>
      <c r="K140" s="150"/>
      <c r="L140" s="31"/>
      <c r="M140" s="151" t="s">
        <v>1</v>
      </c>
      <c r="N140" s="152" t="s">
        <v>40</v>
      </c>
      <c r="O140" s="56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5" t="s">
        <v>130</v>
      </c>
      <c r="AT140" s="155" t="s">
        <v>126</v>
      </c>
      <c r="AU140" s="155" t="s">
        <v>85</v>
      </c>
      <c r="AY140" s="15" t="s">
        <v>123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5" t="s">
        <v>83</v>
      </c>
      <c r="BK140" s="156">
        <f>ROUND(I140*H140,2)</f>
        <v>0</v>
      </c>
      <c r="BL140" s="15" t="s">
        <v>130</v>
      </c>
      <c r="BM140" s="155" t="s">
        <v>155</v>
      </c>
    </row>
    <row r="141" spans="1:65" s="13" customFormat="1" ht="11.25">
      <c r="B141" s="157"/>
      <c r="D141" s="158" t="s">
        <v>132</v>
      </c>
      <c r="E141" s="159" t="s">
        <v>1</v>
      </c>
      <c r="F141" s="160" t="s">
        <v>156</v>
      </c>
      <c r="H141" s="161">
        <v>775.37800000000004</v>
      </c>
      <c r="I141" s="162"/>
      <c r="L141" s="157"/>
      <c r="M141" s="163"/>
      <c r="N141" s="164"/>
      <c r="O141" s="164"/>
      <c r="P141" s="164"/>
      <c r="Q141" s="164"/>
      <c r="R141" s="164"/>
      <c r="S141" s="164"/>
      <c r="T141" s="165"/>
      <c r="AT141" s="159" t="s">
        <v>132</v>
      </c>
      <c r="AU141" s="159" t="s">
        <v>85</v>
      </c>
      <c r="AV141" s="13" t="s">
        <v>85</v>
      </c>
      <c r="AW141" s="13" t="s">
        <v>31</v>
      </c>
      <c r="AX141" s="13" t="s">
        <v>83</v>
      </c>
      <c r="AY141" s="159" t="s">
        <v>123</v>
      </c>
    </row>
    <row r="142" spans="1:65" s="12" customFormat="1" ht="25.9" customHeight="1">
      <c r="B142" s="129"/>
      <c r="D142" s="130" t="s">
        <v>74</v>
      </c>
      <c r="E142" s="131" t="s">
        <v>157</v>
      </c>
      <c r="F142" s="131" t="s">
        <v>158</v>
      </c>
      <c r="I142" s="132"/>
      <c r="J142" s="133">
        <f>BK142</f>
        <v>0</v>
      </c>
      <c r="L142" s="129"/>
      <c r="M142" s="134"/>
      <c r="N142" s="135"/>
      <c r="O142" s="135"/>
      <c r="P142" s="136">
        <f>P143</f>
        <v>0</v>
      </c>
      <c r="Q142" s="135"/>
      <c r="R142" s="136">
        <f>R143</f>
        <v>0</v>
      </c>
      <c r="S142" s="135"/>
      <c r="T142" s="137">
        <f>T143</f>
        <v>0</v>
      </c>
      <c r="AR142" s="130" t="s">
        <v>85</v>
      </c>
      <c r="AT142" s="138" t="s">
        <v>74</v>
      </c>
      <c r="AU142" s="138" t="s">
        <v>75</v>
      </c>
      <c r="AY142" s="130" t="s">
        <v>123</v>
      </c>
      <c r="BK142" s="139">
        <f>BK143</f>
        <v>0</v>
      </c>
    </row>
    <row r="143" spans="1:65" s="12" customFormat="1" ht="22.9" customHeight="1">
      <c r="B143" s="129"/>
      <c r="D143" s="130" t="s">
        <v>74</v>
      </c>
      <c r="E143" s="140" t="s">
        <v>159</v>
      </c>
      <c r="F143" s="140" t="s">
        <v>160</v>
      </c>
      <c r="I143" s="132"/>
      <c r="J143" s="141">
        <f>BK143</f>
        <v>0</v>
      </c>
      <c r="L143" s="129"/>
      <c r="M143" s="134"/>
      <c r="N143" s="135"/>
      <c r="O143" s="135"/>
      <c r="P143" s="136">
        <f>SUM(P144:P145)</f>
        <v>0</v>
      </c>
      <c r="Q143" s="135"/>
      <c r="R143" s="136">
        <f>SUM(R144:R145)</f>
        <v>0</v>
      </c>
      <c r="S143" s="135"/>
      <c r="T143" s="137">
        <f>SUM(T144:T145)</f>
        <v>0</v>
      </c>
      <c r="AR143" s="130" t="s">
        <v>85</v>
      </c>
      <c r="AT143" s="138" t="s">
        <v>74</v>
      </c>
      <c r="AU143" s="138" t="s">
        <v>83</v>
      </c>
      <c r="AY143" s="130" t="s">
        <v>123</v>
      </c>
      <c r="BK143" s="139">
        <f>SUM(BK144:BK145)</f>
        <v>0</v>
      </c>
    </row>
    <row r="144" spans="1:65" s="2" customFormat="1" ht="33" customHeight="1">
      <c r="A144" s="30"/>
      <c r="B144" s="142"/>
      <c r="C144" s="143" t="s">
        <v>161</v>
      </c>
      <c r="D144" s="143" t="s">
        <v>126</v>
      </c>
      <c r="E144" s="144" t="s">
        <v>162</v>
      </c>
      <c r="F144" s="145" t="s">
        <v>163</v>
      </c>
      <c r="G144" s="146" t="s">
        <v>164</v>
      </c>
      <c r="H144" s="147">
        <v>1</v>
      </c>
      <c r="I144" s="148"/>
      <c r="J144" s="149">
        <f>ROUND(I144*H144,2)</f>
        <v>0</v>
      </c>
      <c r="K144" s="150"/>
      <c r="L144" s="31"/>
      <c r="M144" s="151" t="s">
        <v>1</v>
      </c>
      <c r="N144" s="152" t="s">
        <v>40</v>
      </c>
      <c r="O144" s="56"/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5" t="s">
        <v>165</v>
      </c>
      <c r="AT144" s="155" t="s">
        <v>126</v>
      </c>
      <c r="AU144" s="155" t="s">
        <v>85</v>
      </c>
      <c r="AY144" s="15" t="s">
        <v>123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5" t="s">
        <v>83</v>
      </c>
      <c r="BK144" s="156">
        <f>ROUND(I144*H144,2)</f>
        <v>0</v>
      </c>
      <c r="BL144" s="15" t="s">
        <v>165</v>
      </c>
      <c r="BM144" s="155" t="s">
        <v>166</v>
      </c>
    </row>
    <row r="145" spans="1:65" s="2" customFormat="1" ht="24.2" customHeight="1">
      <c r="A145" s="30"/>
      <c r="B145" s="142"/>
      <c r="C145" s="143" t="s">
        <v>167</v>
      </c>
      <c r="D145" s="143" t="s">
        <v>126</v>
      </c>
      <c r="E145" s="144" t="s">
        <v>168</v>
      </c>
      <c r="F145" s="145" t="s">
        <v>169</v>
      </c>
      <c r="G145" s="146" t="s">
        <v>164</v>
      </c>
      <c r="H145" s="147">
        <v>12</v>
      </c>
      <c r="I145" s="148"/>
      <c r="J145" s="149">
        <f>ROUND(I145*H145,2)</f>
        <v>0</v>
      </c>
      <c r="K145" s="150"/>
      <c r="L145" s="31"/>
      <c r="M145" s="151" t="s">
        <v>1</v>
      </c>
      <c r="N145" s="152" t="s">
        <v>40</v>
      </c>
      <c r="O145" s="56"/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5" t="s">
        <v>165</v>
      </c>
      <c r="AT145" s="155" t="s">
        <v>126</v>
      </c>
      <c r="AU145" s="155" t="s">
        <v>85</v>
      </c>
      <c r="AY145" s="15" t="s">
        <v>123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5" t="s">
        <v>83</v>
      </c>
      <c r="BK145" s="156">
        <f>ROUND(I145*H145,2)</f>
        <v>0</v>
      </c>
      <c r="BL145" s="15" t="s">
        <v>165</v>
      </c>
      <c r="BM145" s="155" t="s">
        <v>170</v>
      </c>
    </row>
    <row r="146" spans="1:65" s="12" customFormat="1" ht="25.9" customHeight="1">
      <c r="B146" s="129"/>
      <c r="D146" s="130" t="s">
        <v>74</v>
      </c>
      <c r="E146" s="131" t="s">
        <v>171</v>
      </c>
      <c r="F146" s="131" t="s">
        <v>172</v>
      </c>
      <c r="I146" s="132"/>
      <c r="J146" s="133">
        <f>BK146</f>
        <v>0</v>
      </c>
      <c r="L146" s="129"/>
      <c r="M146" s="134"/>
      <c r="N146" s="135"/>
      <c r="O146" s="135"/>
      <c r="P146" s="136">
        <f>P147+P175+P188+P266</f>
        <v>0</v>
      </c>
      <c r="Q146" s="135"/>
      <c r="R146" s="136">
        <f>R147+R175+R188+R266</f>
        <v>520.33871840000018</v>
      </c>
      <c r="S146" s="135"/>
      <c r="T146" s="137">
        <f>T147+T175+T188+T266</f>
        <v>195.36660000000001</v>
      </c>
      <c r="AR146" s="130" t="s">
        <v>138</v>
      </c>
      <c r="AT146" s="138" t="s">
        <v>74</v>
      </c>
      <c r="AU146" s="138" t="s">
        <v>75</v>
      </c>
      <c r="AY146" s="130" t="s">
        <v>123</v>
      </c>
      <c r="BK146" s="139">
        <f>BK147+BK175+BK188+BK266</f>
        <v>0</v>
      </c>
    </row>
    <row r="147" spans="1:65" s="12" customFormat="1" ht="22.9" customHeight="1">
      <c r="B147" s="129"/>
      <c r="D147" s="130" t="s">
        <v>74</v>
      </c>
      <c r="E147" s="140" t="s">
        <v>173</v>
      </c>
      <c r="F147" s="140" t="s">
        <v>174</v>
      </c>
      <c r="I147" s="132"/>
      <c r="J147" s="141">
        <f>BK147</f>
        <v>0</v>
      </c>
      <c r="L147" s="129"/>
      <c r="M147" s="134"/>
      <c r="N147" s="135"/>
      <c r="O147" s="135"/>
      <c r="P147" s="136">
        <f>SUM(P148:P174)</f>
        <v>0</v>
      </c>
      <c r="Q147" s="135"/>
      <c r="R147" s="136">
        <f>SUM(R148:R174)</f>
        <v>0</v>
      </c>
      <c r="S147" s="135"/>
      <c r="T147" s="137">
        <f>SUM(T148:T174)</f>
        <v>0</v>
      </c>
      <c r="AR147" s="130" t="s">
        <v>138</v>
      </c>
      <c r="AT147" s="138" t="s">
        <v>74</v>
      </c>
      <c r="AU147" s="138" t="s">
        <v>83</v>
      </c>
      <c r="AY147" s="130" t="s">
        <v>123</v>
      </c>
      <c r="BK147" s="139">
        <f>SUM(BK148:BK174)</f>
        <v>0</v>
      </c>
    </row>
    <row r="148" spans="1:65" s="2" customFormat="1" ht="33" customHeight="1">
      <c r="A148" s="30"/>
      <c r="B148" s="142"/>
      <c r="C148" s="143" t="s">
        <v>175</v>
      </c>
      <c r="D148" s="143" t="s">
        <v>126</v>
      </c>
      <c r="E148" s="144" t="s">
        <v>176</v>
      </c>
      <c r="F148" s="145" t="s">
        <v>177</v>
      </c>
      <c r="G148" s="146" t="s">
        <v>164</v>
      </c>
      <c r="H148" s="147">
        <v>12</v>
      </c>
      <c r="I148" s="148"/>
      <c r="J148" s="149">
        <f t="shared" ref="J148:J174" si="0">ROUND(I148*H148,2)</f>
        <v>0</v>
      </c>
      <c r="K148" s="150"/>
      <c r="L148" s="31"/>
      <c r="M148" s="151" t="s">
        <v>1</v>
      </c>
      <c r="N148" s="152" t="s">
        <v>40</v>
      </c>
      <c r="O148" s="56"/>
      <c r="P148" s="153">
        <f t="shared" ref="P148:P174" si="1">O148*H148</f>
        <v>0</v>
      </c>
      <c r="Q148" s="153">
        <v>0</v>
      </c>
      <c r="R148" s="153">
        <f t="shared" ref="R148:R174" si="2">Q148*H148</f>
        <v>0</v>
      </c>
      <c r="S148" s="153">
        <v>0</v>
      </c>
      <c r="T148" s="154">
        <f t="shared" ref="T148:T174" si="3"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55" t="s">
        <v>178</v>
      </c>
      <c r="AT148" s="155" t="s">
        <v>126</v>
      </c>
      <c r="AU148" s="155" t="s">
        <v>85</v>
      </c>
      <c r="AY148" s="15" t="s">
        <v>123</v>
      </c>
      <c r="BE148" s="156">
        <f t="shared" ref="BE148:BE174" si="4">IF(N148="základní",J148,0)</f>
        <v>0</v>
      </c>
      <c r="BF148" s="156">
        <f t="shared" ref="BF148:BF174" si="5">IF(N148="snížená",J148,0)</f>
        <v>0</v>
      </c>
      <c r="BG148" s="156">
        <f t="shared" ref="BG148:BG174" si="6">IF(N148="zákl. přenesená",J148,0)</f>
        <v>0</v>
      </c>
      <c r="BH148" s="156">
        <f t="shared" ref="BH148:BH174" si="7">IF(N148="sníž. přenesená",J148,0)</f>
        <v>0</v>
      </c>
      <c r="BI148" s="156">
        <f t="shared" ref="BI148:BI174" si="8">IF(N148="nulová",J148,0)</f>
        <v>0</v>
      </c>
      <c r="BJ148" s="15" t="s">
        <v>83</v>
      </c>
      <c r="BK148" s="156">
        <f t="shared" ref="BK148:BK174" si="9">ROUND(I148*H148,2)</f>
        <v>0</v>
      </c>
      <c r="BL148" s="15" t="s">
        <v>178</v>
      </c>
      <c r="BM148" s="155" t="s">
        <v>179</v>
      </c>
    </row>
    <row r="149" spans="1:65" s="2" customFormat="1" ht="16.5" customHeight="1">
      <c r="A149" s="30"/>
      <c r="B149" s="142"/>
      <c r="C149" s="166" t="s">
        <v>180</v>
      </c>
      <c r="D149" s="166" t="s">
        <v>171</v>
      </c>
      <c r="E149" s="167" t="s">
        <v>181</v>
      </c>
      <c r="F149" s="168" t="s">
        <v>182</v>
      </c>
      <c r="G149" s="169" t="s">
        <v>164</v>
      </c>
      <c r="H149" s="170">
        <v>12</v>
      </c>
      <c r="I149" s="171"/>
      <c r="J149" s="172">
        <f t="shared" si="0"/>
        <v>0</v>
      </c>
      <c r="K149" s="173"/>
      <c r="L149" s="174"/>
      <c r="M149" s="175" t="s">
        <v>1</v>
      </c>
      <c r="N149" s="176" t="s">
        <v>40</v>
      </c>
      <c r="O149" s="56"/>
      <c r="P149" s="153">
        <f t="shared" si="1"/>
        <v>0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5" t="s">
        <v>183</v>
      </c>
      <c r="AT149" s="155" t="s">
        <v>171</v>
      </c>
      <c r="AU149" s="155" t="s">
        <v>85</v>
      </c>
      <c r="AY149" s="15" t="s">
        <v>123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5" t="s">
        <v>83</v>
      </c>
      <c r="BK149" s="156">
        <f t="shared" si="9"/>
        <v>0</v>
      </c>
      <c r="BL149" s="15" t="s">
        <v>178</v>
      </c>
      <c r="BM149" s="155" t="s">
        <v>184</v>
      </c>
    </row>
    <row r="150" spans="1:65" s="2" customFormat="1" ht="37.9" customHeight="1">
      <c r="A150" s="30"/>
      <c r="B150" s="142"/>
      <c r="C150" s="143" t="s">
        <v>185</v>
      </c>
      <c r="D150" s="143" t="s">
        <v>126</v>
      </c>
      <c r="E150" s="144" t="s">
        <v>186</v>
      </c>
      <c r="F150" s="145" t="s">
        <v>187</v>
      </c>
      <c r="G150" s="146" t="s">
        <v>188</v>
      </c>
      <c r="H150" s="147">
        <v>44</v>
      </c>
      <c r="I150" s="148"/>
      <c r="J150" s="149">
        <f t="shared" si="0"/>
        <v>0</v>
      </c>
      <c r="K150" s="150"/>
      <c r="L150" s="31"/>
      <c r="M150" s="151" t="s">
        <v>1</v>
      </c>
      <c r="N150" s="152" t="s">
        <v>40</v>
      </c>
      <c r="O150" s="56"/>
      <c r="P150" s="153">
        <f t="shared" si="1"/>
        <v>0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5" t="s">
        <v>178</v>
      </c>
      <c r="AT150" s="155" t="s">
        <v>126</v>
      </c>
      <c r="AU150" s="155" t="s">
        <v>85</v>
      </c>
      <c r="AY150" s="15" t="s">
        <v>123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5" t="s">
        <v>83</v>
      </c>
      <c r="BK150" s="156">
        <f t="shared" si="9"/>
        <v>0</v>
      </c>
      <c r="BL150" s="15" t="s">
        <v>178</v>
      </c>
      <c r="BM150" s="155" t="s">
        <v>189</v>
      </c>
    </row>
    <row r="151" spans="1:65" s="2" customFormat="1" ht="37.9" customHeight="1">
      <c r="A151" s="30"/>
      <c r="B151" s="142"/>
      <c r="C151" s="143" t="s">
        <v>190</v>
      </c>
      <c r="D151" s="143" t="s">
        <v>126</v>
      </c>
      <c r="E151" s="144" t="s">
        <v>191</v>
      </c>
      <c r="F151" s="145" t="s">
        <v>192</v>
      </c>
      <c r="G151" s="146" t="s">
        <v>188</v>
      </c>
      <c r="H151" s="147">
        <v>52</v>
      </c>
      <c r="I151" s="148"/>
      <c r="J151" s="149">
        <f t="shared" si="0"/>
        <v>0</v>
      </c>
      <c r="K151" s="150"/>
      <c r="L151" s="31"/>
      <c r="M151" s="151" t="s">
        <v>1</v>
      </c>
      <c r="N151" s="152" t="s">
        <v>40</v>
      </c>
      <c r="O151" s="56"/>
      <c r="P151" s="153">
        <f t="shared" si="1"/>
        <v>0</v>
      </c>
      <c r="Q151" s="153">
        <v>0</v>
      </c>
      <c r="R151" s="153">
        <f t="shared" si="2"/>
        <v>0</v>
      </c>
      <c r="S151" s="153">
        <v>0</v>
      </c>
      <c r="T151" s="154">
        <f t="shared" si="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5" t="s">
        <v>178</v>
      </c>
      <c r="AT151" s="155" t="s">
        <v>126</v>
      </c>
      <c r="AU151" s="155" t="s">
        <v>85</v>
      </c>
      <c r="AY151" s="15" t="s">
        <v>123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5" t="s">
        <v>83</v>
      </c>
      <c r="BK151" s="156">
        <f t="shared" si="9"/>
        <v>0</v>
      </c>
      <c r="BL151" s="15" t="s">
        <v>178</v>
      </c>
      <c r="BM151" s="155" t="s">
        <v>193</v>
      </c>
    </row>
    <row r="152" spans="1:65" s="2" customFormat="1" ht="16.5" customHeight="1">
      <c r="A152" s="30"/>
      <c r="B152" s="142"/>
      <c r="C152" s="166" t="s">
        <v>194</v>
      </c>
      <c r="D152" s="166" t="s">
        <v>171</v>
      </c>
      <c r="E152" s="167" t="s">
        <v>195</v>
      </c>
      <c r="F152" s="168" t="s">
        <v>196</v>
      </c>
      <c r="G152" s="169" t="s">
        <v>188</v>
      </c>
      <c r="H152" s="170">
        <v>96</v>
      </c>
      <c r="I152" s="171"/>
      <c r="J152" s="172">
        <f t="shared" si="0"/>
        <v>0</v>
      </c>
      <c r="K152" s="173"/>
      <c r="L152" s="174"/>
      <c r="M152" s="175" t="s">
        <v>1</v>
      </c>
      <c r="N152" s="176" t="s">
        <v>40</v>
      </c>
      <c r="O152" s="56"/>
      <c r="P152" s="153">
        <f t="shared" si="1"/>
        <v>0</v>
      </c>
      <c r="Q152" s="153">
        <v>0</v>
      </c>
      <c r="R152" s="153">
        <f t="shared" si="2"/>
        <v>0</v>
      </c>
      <c r="S152" s="153">
        <v>0</v>
      </c>
      <c r="T152" s="154">
        <f t="shared" si="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5" t="s">
        <v>183</v>
      </c>
      <c r="AT152" s="155" t="s">
        <v>171</v>
      </c>
      <c r="AU152" s="155" t="s">
        <v>85</v>
      </c>
      <c r="AY152" s="15" t="s">
        <v>123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5" t="s">
        <v>83</v>
      </c>
      <c r="BK152" s="156">
        <f t="shared" si="9"/>
        <v>0</v>
      </c>
      <c r="BL152" s="15" t="s">
        <v>178</v>
      </c>
      <c r="BM152" s="155" t="s">
        <v>197</v>
      </c>
    </row>
    <row r="153" spans="1:65" s="2" customFormat="1" ht="33" customHeight="1">
      <c r="A153" s="30"/>
      <c r="B153" s="142"/>
      <c r="C153" s="143" t="s">
        <v>198</v>
      </c>
      <c r="D153" s="143" t="s">
        <v>126</v>
      </c>
      <c r="E153" s="144" t="s">
        <v>199</v>
      </c>
      <c r="F153" s="145" t="s">
        <v>200</v>
      </c>
      <c r="G153" s="146" t="s">
        <v>164</v>
      </c>
      <c r="H153" s="147">
        <v>22</v>
      </c>
      <c r="I153" s="148"/>
      <c r="J153" s="149">
        <f t="shared" si="0"/>
        <v>0</v>
      </c>
      <c r="K153" s="150"/>
      <c r="L153" s="31"/>
      <c r="M153" s="151" t="s">
        <v>1</v>
      </c>
      <c r="N153" s="152" t="s">
        <v>40</v>
      </c>
      <c r="O153" s="56"/>
      <c r="P153" s="153">
        <f t="shared" si="1"/>
        <v>0</v>
      </c>
      <c r="Q153" s="153">
        <v>0</v>
      </c>
      <c r="R153" s="153">
        <f t="shared" si="2"/>
        <v>0</v>
      </c>
      <c r="S153" s="153">
        <v>0</v>
      </c>
      <c r="T153" s="154">
        <f t="shared" si="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5" t="s">
        <v>178</v>
      </c>
      <c r="AT153" s="155" t="s">
        <v>126</v>
      </c>
      <c r="AU153" s="155" t="s">
        <v>85</v>
      </c>
      <c r="AY153" s="15" t="s">
        <v>123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5" t="s">
        <v>83</v>
      </c>
      <c r="BK153" s="156">
        <f t="shared" si="9"/>
        <v>0</v>
      </c>
      <c r="BL153" s="15" t="s">
        <v>178</v>
      </c>
      <c r="BM153" s="155" t="s">
        <v>201</v>
      </c>
    </row>
    <row r="154" spans="1:65" s="2" customFormat="1" ht="16.5" customHeight="1">
      <c r="A154" s="30"/>
      <c r="B154" s="142"/>
      <c r="C154" s="166" t="s">
        <v>8</v>
      </c>
      <c r="D154" s="166" t="s">
        <v>171</v>
      </c>
      <c r="E154" s="167" t="s">
        <v>202</v>
      </c>
      <c r="F154" s="168" t="s">
        <v>203</v>
      </c>
      <c r="G154" s="169" t="s">
        <v>164</v>
      </c>
      <c r="H154" s="170">
        <v>22</v>
      </c>
      <c r="I154" s="171"/>
      <c r="J154" s="172">
        <f t="shared" si="0"/>
        <v>0</v>
      </c>
      <c r="K154" s="173"/>
      <c r="L154" s="174"/>
      <c r="M154" s="175" t="s">
        <v>1</v>
      </c>
      <c r="N154" s="176" t="s">
        <v>40</v>
      </c>
      <c r="O154" s="56"/>
      <c r="P154" s="153">
        <f t="shared" si="1"/>
        <v>0</v>
      </c>
      <c r="Q154" s="153">
        <v>0</v>
      </c>
      <c r="R154" s="153">
        <f t="shared" si="2"/>
        <v>0</v>
      </c>
      <c r="S154" s="153">
        <v>0</v>
      </c>
      <c r="T154" s="154">
        <f t="shared" si="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5" t="s">
        <v>183</v>
      </c>
      <c r="AT154" s="155" t="s">
        <v>171</v>
      </c>
      <c r="AU154" s="155" t="s">
        <v>85</v>
      </c>
      <c r="AY154" s="15" t="s">
        <v>123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5" t="s">
        <v>83</v>
      </c>
      <c r="BK154" s="156">
        <f t="shared" si="9"/>
        <v>0</v>
      </c>
      <c r="BL154" s="15" t="s">
        <v>178</v>
      </c>
      <c r="BM154" s="155" t="s">
        <v>204</v>
      </c>
    </row>
    <row r="155" spans="1:65" s="2" customFormat="1" ht="33" customHeight="1">
      <c r="A155" s="30"/>
      <c r="B155" s="142"/>
      <c r="C155" s="143" t="s">
        <v>165</v>
      </c>
      <c r="D155" s="143" t="s">
        <v>126</v>
      </c>
      <c r="E155" s="144" t="s">
        <v>205</v>
      </c>
      <c r="F155" s="145" t="s">
        <v>206</v>
      </c>
      <c r="G155" s="146" t="s">
        <v>164</v>
      </c>
      <c r="H155" s="147">
        <v>62</v>
      </c>
      <c r="I155" s="148"/>
      <c r="J155" s="149">
        <f t="shared" si="0"/>
        <v>0</v>
      </c>
      <c r="K155" s="150"/>
      <c r="L155" s="31"/>
      <c r="M155" s="151" t="s">
        <v>1</v>
      </c>
      <c r="N155" s="152" t="s">
        <v>40</v>
      </c>
      <c r="O155" s="56"/>
      <c r="P155" s="153">
        <f t="shared" si="1"/>
        <v>0</v>
      </c>
      <c r="Q155" s="153">
        <v>0</v>
      </c>
      <c r="R155" s="153">
        <f t="shared" si="2"/>
        <v>0</v>
      </c>
      <c r="S155" s="153">
        <v>0</v>
      </c>
      <c r="T155" s="154">
        <f t="shared" si="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5" t="s">
        <v>178</v>
      </c>
      <c r="AT155" s="155" t="s">
        <v>126</v>
      </c>
      <c r="AU155" s="155" t="s">
        <v>85</v>
      </c>
      <c r="AY155" s="15" t="s">
        <v>123</v>
      </c>
      <c r="BE155" s="156">
        <f t="shared" si="4"/>
        <v>0</v>
      </c>
      <c r="BF155" s="156">
        <f t="shared" si="5"/>
        <v>0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5" t="s">
        <v>83</v>
      </c>
      <c r="BK155" s="156">
        <f t="shared" si="9"/>
        <v>0</v>
      </c>
      <c r="BL155" s="15" t="s">
        <v>178</v>
      </c>
      <c r="BM155" s="155" t="s">
        <v>207</v>
      </c>
    </row>
    <row r="156" spans="1:65" s="2" customFormat="1" ht="16.5" customHeight="1">
      <c r="A156" s="30"/>
      <c r="B156" s="142"/>
      <c r="C156" s="166" t="s">
        <v>208</v>
      </c>
      <c r="D156" s="166" t="s">
        <v>171</v>
      </c>
      <c r="E156" s="167" t="s">
        <v>209</v>
      </c>
      <c r="F156" s="168" t="s">
        <v>210</v>
      </c>
      <c r="G156" s="169" t="s">
        <v>164</v>
      </c>
      <c r="H156" s="170">
        <v>62</v>
      </c>
      <c r="I156" s="171"/>
      <c r="J156" s="172">
        <f t="shared" si="0"/>
        <v>0</v>
      </c>
      <c r="K156" s="173"/>
      <c r="L156" s="174"/>
      <c r="M156" s="175" t="s">
        <v>1</v>
      </c>
      <c r="N156" s="176" t="s">
        <v>40</v>
      </c>
      <c r="O156" s="56"/>
      <c r="P156" s="153">
        <f t="shared" si="1"/>
        <v>0</v>
      </c>
      <c r="Q156" s="153">
        <v>0</v>
      </c>
      <c r="R156" s="153">
        <f t="shared" si="2"/>
        <v>0</v>
      </c>
      <c r="S156" s="153">
        <v>0</v>
      </c>
      <c r="T156" s="154">
        <f t="shared" si="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5" t="s">
        <v>183</v>
      </c>
      <c r="AT156" s="155" t="s">
        <v>171</v>
      </c>
      <c r="AU156" s="155" t="s">
        <v>85</v>
      </c>
      <c r="AY156" s="15" t="s">
        <v>123</v>
      </c>
      <c r="BE156" s="156">
        <f t="shared" si="4"/>
        <v>0</v>
      </c>
      <c r="BF156" s="156">
        <f t="shared" si="5"/>
        <v>0</v>
      </c>
      <c r="BG156" s="156">
        <f t="shared" si="6"/>
        <v>0</v>
      </c>
      <c r="BH156" s="156">
        <f t="shared" si="7"/>
        <v>0</v>
      </c>
      <c r="BI156" s="156">
        <f t="shared" si="8"/>
        <v>0</v>
      </c>
      <c r="BJ156" s="15" t="s">
        <v>83</v>
      </c>
      <c r="BK156" s="156">
        <f t="shared" si="9"/>
        <v>0</v>
      </c>
      <c r="BL156" s="15" t="s">
        <v>178</v>
      </c>
      <c r="BM156" s="155" t="s">
        <v>211</v>
      </c>
    </row>
    <row r="157" spans="1:65" s="2" customFormat="1" ht="24.2" customHeight="1">
      <c r="A157" s="30"/>
      <c r="B157" s="142"/>
      <c r="C157" s="143" t="s">
        <v>212</v>
      </c>
      <c r="D157" s="143" t="s">
        <v>126</v>
      </c>
      <c r="E157" s="144" t="s">
        <v>213</v>
      </c>
      <c r="F157" s="145" t="s">
        <v>214</v>
      </c>
      <c r="G157" s="146" t="s">
        <v>188</v>
      </c>
      <c r="H157" s="147">
        <v>9424</v>
      </c>
      <c r="I157" s="148"/>
      <c r="J157" s="149">
        <f t="shared" si="0"/>
        <v>0</v>
      </c>
      <c r="K157" s="150"/>
      <c r="L157" s="31"/>
      <c r="M157" s="151" t="s">
        <v>1</v>
      </c>
      <c r="N157" s="152" t="s">
        <v>40</v>
      </c>
      <c r="O157" s="56"/>
      <c r="P157" s="153">
        <f t="shared" si="1"/>
        <v>0</v>
      </c>
      <c r="Q157" s="153">
        <v>0</v>
      </c>
      <c r="R157" s="153">
        <f t="shared" si="2"/>
        <v>0</v>
      </c>
      <c r="S157" s="153">
        <v>0</v>
      </c>
      <c r="T157" s="154">
        <f t="shared" si="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5" t="s">
        <v>178</v>
      </c>
      <c r="AT157" s="155" t="s">
        <v>126</v>
      </c>
      <c r="AU157" s="155" t="s">
        <v>85</v>
      </c>
      <c r="AY157" s="15" t="s">
        <v>123</v>
      </c>
      <c r="BE157" s="156">
        <f t="shared" si="4"/>
        <v>0</v>
      </c>
      <c r="BF157" s="156">
        <f t="shared" si="5"/>
        <v>0</v>
      </c>
      <c r="BG157" s="156">
        <f t="shared" si="6"/>
        <v>0</v>
      </c>
      <c r="BH157" s="156">
        <f t="shared" si="7"/>
        <v>0</v>
      </c>
      <c r="BI157" s="156">
        <f t="shared" si="8"/>
        <v>0</v>
      </c>
      <c r="BJ157" s="15" t="s">
        <v>83</v>
      </c>
      <c r="BK157" s="156">
        <f t="shared" si="9"/>
        <v>0</v>
      </c>
      <c r="BL157" s="15" t="s">
        <v>178</v>
      </c>
      <c r="BM157" s="155" t="s">
        <v>215</v>
      </c>
    </row>
    <row r="158" spans="1:65" s="2" customFormat="1" ht="37.9" customHeight="1">
      <c r="A158" s="30"/>
      <c r="B158" s="142"/>
      <c r="C158" s="143" t="s">
        <v>216</v>
      </c>
      <c r="D158" s="143" t="s">
        <v>126</v>
      </c>
      <c r="E158" s="144" t="s">
        <v>217</v>
      </c>
      <c r="F158" s="145" t="s">
        <v>218</v>
      </c>
      <c r="G158" s="146" t="s">
        <v>188</v>
      </c>
      <c r="H158" s="147">
        <v>74</v>
      </c>
      <c r="I158" s="148"/>
      <c r="J158" s="149">
        <f t="shared" si="0"/>
        <v>0</v>
      </c>
      <c r="K158" s="150"/>
      <c r="L158" s="31"/>
      <c r="M158" s="151" t="s">
        <v>1</v>
      </c>
      <c r="N158" s="152" t="s">
        <v>40</v>
      </c>
      <c r="O158" s="56"/>
      <c r="P158" s="153">
        <f t="shared" si="1"/>
        <v>0</v>
      </c>
      <c r="Q158" s="153">
        <v>0</v>
      </c>
      <c r="R158" s="153">
        <f t="shared" si="2"/>
        <v>0</v>
      </c>
      <c r="S158" s="153">
        <v>0</v>
      </c>
      <c r="T158" s="154">
        <f t="shared" si="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5" t="s">
        <v>178</v>
      </c>
      <c r="AT158" s="155" t="s">
        <v>126</v>
      </c>
      <c r="AU158" s="155" t="s">
        <v>85</v>
      </c>
      <c r="AY158" s="15" t="s">
        <v>123</v>
      </c>
      <c r="BE158" s="156">
        <f t="shared" si="4"/>
        <v>0</v>
      </c>
      <c r="BF158" s="156">
        <f t="shared" si="5"/>
        <v>0</v>
      </c>
      <c r="BG158" s="156">
        <f t="shared" si="6"/>
        <v>0</v>
      </c>
      <c r="BH158" s="156">
        <f t="shared" si="7"/>
        <v>0</v>
      </c>
      <c r="BI158" s="156">
        <f t="shared" si="8"/>
        <v>0</v>
      </c>
      <c r="BJ158" s="15" t="s">
        <v>83</v>
      </c>
      <c r="BK158" s="156">
        <f t="shared" si="9"/>
        <v>0</v>
      </c>
      <c r="BL158" s="15" t="s">
        <v>178</v>
      </c>
      <c r="BM158" s="155" t="s">
        <v>219</v>
      </c>
    </row>
    <row r="159" spans="1:65" s="2" customFormat="1" ht="16.5" customHeight="1">
      <c r="A159" s="30"/>
      <c r="B159" s="142"/>
      <c r="C159" s="166" t="s">
        <v>220</v>
      </c>
      <c r="D159" s="166" t="s">
        <v>171</v>
      </c>
      <c r="E159" s="167" t="s">
        <v>221</v>
      </c>
      <c r="F159" s="168" t="s">
        <v>222</v>
      </c>
      <c r="G159" s="169" t="s">
        <v>188</v>
      </c>
      <c r="H159" s="170">
        <v>9498</v>
      </c>
      <c r="I159" s="171"/>
      <c r="J159" s="172">
        <f t="shared" si="0"/>
        <v>0</v>
      </c>
      <c r="K159" s="173"/>
      <c r="L159" s="174"/>
      <c r="M159" s="175" t="s">
        <v>1</v>
      </c>
      <c r="N159" s="176" t="s">
        <v>40</v>
      </c>
      <c r="O159" s="56"/>
      <c r="P159" s="153">
        <f t="shared" si="1"/>
        <v>0</v>
      </c>
      <c r="Q159" s="153">
        <v>0</v>
      </c>
      <c r="R159" s="153">
        <f t="shared" si="2"/>
        <v>0</v>
      </c>
      <c r="S159" s="153">
        <v>0</v>
      </c>
      <c r="T159" s="154">
        <f t="shared" si="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5" t="s">
        <v>183</v>
      </c>
      <c r="AT159" s="155" t="s">
        <v>171</v>
      </c>
      <c r="AU159" s="155" t="s">
        <v>85</v>
      </c>
      <c r="AY159" s="15" t="s">
        <v>123</v>
      </c>
      <c r="BE159" s="156">
        <f t="shared" si="4"/>
        <v>0</v>
      </c>
      <c r="BF159" s="156">
        <f t="shared" si="5"/>
        <v>0</v>
      </c>
      <c r="BG159" s="156">
        <f t="shared" si="6"/>
        <v>0</v>
      </c>
      <c r="BH159" s="156">
        <f t="shared" si="7"/>
        <v>0</v>
      </c>
      <c r="BI159" s="156">
        <f t="shared" si="8"/>
        <v>0</v>
      </c>
      <c r="BJ159" s="15" t="s">
        <v>83</v>
      </c>
      <c r="BK159" s="156">
        <f t="shared" si="9"/>
        <v>0</v>
      </c>
      <c r="BL159" s="15" t="s">
        <v>178</v>
      </c>
      <c r="BM159" s="155" t="s">
        <v>223</v>
      </c>
    </row>
    <row r="160" spans="1:65" s="2" customFormat="1" ht="33" customHeight="1">
      <c r="A160" s="30"/>
      <c r="B160" s="142"/>
      <c r="C160" s="143" t="s">
        <v>7</v>
      </c>
      <c r="D160" s="143" t="s">
        <v>126</v>
      </c>
      <c r="E160" s="144" t="s">
        <v>224</v>
      </c>
      <c r="F160" s="145" t="s">
        <v>225</v>
      </c>
      <c r="G160" s="146" t="s">
        <v>188</v>
      </c>
      <c r="H160" s="147">
        <v>9498</v>
      </c>
      <c r="I160" s="148"/>
      <c r="J160" s="149">
        <f t="shared" ref="J160" si="10">ROUND(I160*H160,2)</f>
        <v>0</v>
      </c>
      <c r="K160" s="150"/>
      <c r="L160" s="31"/>
      <c r="M160" s="151" t="s">
        <v>1</v>
      </c>
      <c r="N160" s="152" t="s">
        <v>40</v>
      </c>
      <c r="O160" s="56"/>
      <c r="P160" s="153">
        <f t="shared" ref="P160" si="11">O160*H160</f>
        <v>0</v>
      </c>
      <c r="Q160" s="153">
        <v>0</v>
      </c>
      <c r="R160" s="153">
        <f t="shared" ref="R160" si="12">Q160*H160</f>
        <v>0</v>
      </c>
      <c r="S160" s="153">
        <v>0</v>
      </c>
      <c r="T160" s="154">
        <f t="shared" ref="T160" si="13"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5" t="s">
        <v>178</v>
      </c>
      <c r="AT160" s="155" t="s">
        <v>126</v>
      </c>
      <c r="AU160" s="155" t="s">
        <v>85</v>
      </c>
      <c r="AY160" s="15" t="s">
        <v>123</v>
      </c>
      <c r="BE160" s="156">
        <f t="shared" ref="BE160" si="14">IF(N160="základní",J160,0)</f>
        <v>0</v>
      </c>
      <c r="BF160" s="156">
        <f t="shared" ref="BF160" si="15">IF(N160="snížená",J160,0)</f>
        <v>0</v>
      </c>
      <c r="BG160" s="156">
        <f t="shared" ref="BG160" si="16">IF(N160="zákl. přenesená",J160,0)</f>
        <v>0</v>
      </c>
      <c r="BH160" s="156">
        <f t="shared" ref="BH160" si="17">IF(N160="sníž. přenesená",J160,0)</f>
        <v>0</v>
      </c>
      <c r="BI160" s="156">
        <f t="shared" ref="BI160" si="18">IF(N160="nulová",J160,0)</f>
        <v>0</v>
      </c>
      <c r="BJ160" s="15" t="s">
        <v>83</v>
      </c>
      <c r="BK160" s="156">
        <f t="shared" ref="BK160" si="19">ROUND(I160*H160,2)</f>
        <v>0</v>
      </c>
      <c r="BL160" s="15" t="s">
        <v>178</v>
      </c>
      <c r="BM160" s="155" t="s">
        <v>226</v>
      </c>
    </row>
    <row r="161" spans="1:65" s="2" customFormat="1" ht="48">
      <c r="A161" s="30"/>
      <c r="B161" s="142"/>
      <c r="C161" s="143">
        <v>137</v>
      </c>
      <c r="D161" s="143" t="s">
        <v>126</v>
      </c>
      <c r="E161" s="144" t="s">
        <v>869</v>
      </c>
      <c r="F161" s="145" t="s">
        <v>870</v>
      </c>
      <c r="G161" s="146" t="s">
        <v>188</v>
      </c>
      <c r="H161" s="147">
        <v>96</v>
      </c>
      <c r="I161" s="148"/>
      <c r="J161" s="149">
        <f t="shared" si="0"/>
        <v>0</v>
      </c>
      <c r="K161" s="150"/>
      <c r="L161" s="31"/>
      <c r="M161" s="151" t="s">
        <v>1</v>
      </c>
      <c r="N161" s="152" t="s">
        <v>40</v>
      </c>
      <c r="O161" s="56"/>
      <c r="P161" s="153">
        <f t="shared" si="1"/>
        <v>0</v>
      </c>
      <c r="Q161" s="153">
        <v>0</v>
      </c>
      <c r="R161" s="153">
        <f t="shared" si="2"/>
        <v>0</v>
      </c>
      <c r="S161" s="153">
        <v>0</v>
      </c>
      <c r="T161" s="154">
        <f t="shared" si="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5" t="s">
        <v>178</v>
      </c>
      <c r="AT161" s="155" t="s">
        <v>126</v>
      </c>
      <c r="AU161" s="155" t="s">
        <v>85</v>
      </c>
      <c r="AY161" s="15" t="s">
        <v>123</v>
      </c>
      <c r="BE161" s="156">
        <f t="shared" si="4"/>
        <v>0</v>
      </c>
      <c r="BF161" s="156">
        <f t="shared" si="5"/>
        <v>0</v>
      </c>
      <c r="BG161" s="156">
        <f t="shared" si="6"/>
        <v>0</v>
      </c>
      <c r="BH161" s="156">
        <f t="shared" si="7"/>
        <v>0</v>
      </c>
      <c r="BI161" s="156">
        <f t="shared" si="8"/>
        <v>0</v>
      </c>
      <c r="BJ161" s="15" t="s">
        <v>83</v>
      </c>
      <c r="BK161" s="156">
        <f t="shared" si="9"/>
        <v>0</v>
      </c>
      <c r="BL161" s="15" t="s">
        <v>178</v>
      </c>
      <c r="BM161" s="155" t="s">
        <v>226</v>
      </c>
    </row>
    <row r="162" spans="1:65" s="2" customFormat="1" ht="24.2" customHeight="1">
      <c r="A162" s="30"/>
      <c r="B162" s="142"/>
      <c r="C162" s="143" t="s">
        <v>227</v>
      </c>
      <c r="D162" s="143" t="s">
        <v>126</v>
      </c>
      <c r="E162" s="144" t="s">
        <v>228</v>
      </c>
      <c r="F162" s="145" t="s">
        <v>229</v>
      </c>
      <c r="G162" s="146" t="s">
        <v>188</v>
      </c>
      <c r="H162" s="147">
        <v>44</v>
      </c>
      <c r="I162" s="148"/>
      <c r="J162" s="149">
        <f t="shared" si="0"/>
        <v>0</v>
      </c>
      <c r="K162" s="150"/>
      <c r="L162" s="31"/>
      <c r="M162" s="151" t="s">
        <v>1</v>
      </c>
      <c r="N162" s="152" t="s">
        <v>40</v>
      </c>
      <c r="O162" s="56"/>
      <c r="P162" s="153">
        <f t="shared" si="1"/>
        <v>0</v>
      </c>
      <c r="Q162" s="153">
        <v>0</v>
      </c>
      <c r="R162" s="153">
        <f t="shared" si="2"/>
        <v>0</v>
      </c>
      <c r="S162" s="153">
        <v>0</v>
      </c>
      <c r="T162" s="154">
        <f t="shared" si="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5" t="s">
        <v>178</v>
      </c>
      <c r="AT162" s="155" t="s">
        <v>126</v>
      </c>
      <c r="AU162" s="155" t="s">
        <v>85</v>
      </c>
      <c r="AY162" s="15" t="s">
        <v>123</v>
      </c>
      <c r="BE162" s="156">
        <f t="shared" si="4"/>
        <v>0</v>
      </c>
      <c r="BF162" s="156">
        <f t="shared" si="5"/>
        <v>0</v>
      </c>
      <c r="BG162" s="156">
        <f t="shared" si="6"/>
        <v>0</v>
      </c>
      <c r="BH162" s="156">
        <f t="shared" si="7"/>
        <v>0</v>
      </c>
      <c r="BI162" s="156">
        <f t="shared" si="8"/>
        <v>0</v>
      </c>
      <c r="BJ162" s="15" t="s">
        <v>83</v>
      </c>
      <c r="BK162" s="156">
        <f t="shared" si="9"/>
        <v>0</v>
      </c>
      <c r="BL162" s="15" t="s">
        <v>178</v>
      </c>
      <c r="BM162" s="155" t="s">
        <v>230</v>
      </c>
    </row>
    <row r="163" spans="1:65" s="2" customFormat="1" ht="24.2" customHeight="1">
      <c r="A163" s="30"/>
      <c r="B163" s="142"/>
      <c r="C163" s="143" t="s">
        <v>231</v>
      </c>
      <c r="D163" s="143" t="s">
        <v>126</v>
      </c>
      <c r="E163" s="144" t="s">
        <v>232</v>
      </c>
      <c r="F163" s="145" t="s">
        <v>233</v>
      </c>
      <c r="G163" s="146" t="s">
        <v>188</v>
      </c>
      <c r="H163" s="147">
        <v>2796</v>
      </c>
      <c r="I163" s="148"/>
      <c r="J163" s="149">
        <f t="shared" si="0"/>
        <v>0</v>
      </c>
      <c r="K163" s="150"/>
      <c r="L163" s="31"/>
      <c r="M163" s="151" t="s">
        <v>1</v>
      </c>
      <c r="N163" s="152" t="s">
        <v>40</v>
      </c>
      <c r="O163" s="56"/>
      <c r="P163" s="153">
        <f t="shared" si="1"/>
        <v>0</v>
      </c>
      <c r="Q163" s="153">
        <v>0</v>
      </c>
      <c r="R163" s="153">
        <f t="shared" si="2"/>
        <v>0</v>
      </c>
      <c r="S163" s="153">
        <v>0</v>
      </c>
      <c r="T163" s="154">
        <f t="shared" si="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5" t="s">
        <v>178</v>
      </c>
      <c r="AT163" s="155" t="s">
        <v>126</v>
      </c>
      <c r="AU163" s="155" t="s">
        <v>85</v>
      </c>
      <c r="AY163" s="15" t="s">
        <v>123</v>
      </c>
      <c r="BE163" s="156">
        <f t="shared" si="4"/>
        <v>0</v>
      </c>
      <c r="BF163" s="156">
        <f t="shared" si="5"/>
        <v>0</v>
      </c>
      <c r="BG163" s="156">
        <f t="shared" si="6"/>
        <v>0</v>
      </c>
      <c r="BH163" s="156">
        <f t="shared" si="7"/>
        <v>0</v>
      </c>
      <c r="BI163" s="156">
        <f t="shared" si="8"/>
        <v>0</v>
      </c>
      <c r="BJ163" s="15" t="s">
        <v>83</v>
      </c>
      <c r="BK163" s="156">
        <f t="shared" si="9"/>
        <v>0</v>
      </c>
      <c r="BL163" s="15" t="s">
        <v>178</v>
      </c>
      <c r="BM163" s="155" t="s">
        <v>234</v>
      </c>
    </row>
    <row r="164" spans="1:65" s="2" customFormat="1" ht="24.2" customHeight="1">
      <c r="A164" s="30"/>
      <c r="B164" s="142"/>
      <c r="C164" s="143" t="s">
        <v>235</v>
      </c>
      <c r="D164" s="143" t="s">
        <v>126</v>
      </c>
      <c r="E164" s="144" t="s">
        <v>236</v>
      </c>
      <c r="F164" s="145" t="s">
        <v>237</v>
      </c>
      <c r="G164" s="146" t="s">
        <v>164</v>
      </c>
      <c r="H164" s="147">
        <v>3</v>
      </c>
      <c r="I164" s="148"/>
      <c r="J164" s="149">
        <f t="shared" si="0"/>
        <v>0</v>
      </c>
      <c r="K164" s="150"/>
      <c r="L164" s="31"/>
      <c r="M164" s="151" t="s">
        <v>1</v>
      </c>
      <c r="N164" s="152" t="s">
        <v>40</v>
      </c>
      <c r="O164" s="56"/>
      <c r="P164" s="153">
        <f t="shared" si="1"/>
        <v>0</v>
      </c>
      <c r="Q164" s="153">
        <v>0</v>
      </c>
      <c r="R164" s="153">
        <f t="shared" si="2"/>
        <v>0</v>
      </c>
      <c r="S164" s="153">
        <v>0</v>
      </c>
      <c r="T164" s="154">
        <f t="shared" si="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5" t="s">
        <v>178</v>
      </c>
      <c r="AT164" s="155" t="s">
        <v>126</v>
      </c>
      <c r="AU164" s="155" t="s">
        <v>85</v>
      </c>
      <c r="AY164" s="15" t="s">
        <v>123</v>
      </c>
      <c r="BE164" s="156">
        <f t="shared" si="4"/>
        <v>0</v>
      </c>
      <c r="BF164" s="156">
        <f t="shared" si="5"/>
        <v>0</v>
      </c>
      <c r="BG164" s="156">
        <f t="shared" si="6"/>
        <v>0</v>
      </c>
      <c r="BH164" s="156">
        <f t="shared" si="7"/>
        <v>0</v>
      </c>
      <c r="BI164" s="156">
        <f t="shared" si="8"/>
        <v>0</v>
      </c>
      <c r="BJ164" s="15" t="s">
        <v>83</v>
      </c>
      <c r="BK164" s="156">
        <f t="shared" si="9"/>
        <v>0</v>
      </c>
      <c r="BL164" s="15" t="s">
        <v>178</v>
      </c>
      <c r="BM164" s="155" t="s">
        <v>238</v>
      </c>
    </row>
    <row r="165" spans="1:65" s="2" customFormat="1" ht="37.9" customHeight="1">
      <c r="A165" s="30"/>
      <c r="B165" s="142"/>
      <c r="C165" s="143" t="s">
        <v>239</v>
      </c>
      <c r="D165" s="143" t="s">
        <v>126</v>
      </c>
      <c r="E165" s="144" t="s">
        <v>240</v>
      </c>
      <c r="F165" s="145" t="s">
        <v>241</v>
      </c>
      <c r="G165" s="146" t="s">
        <v>164</v>
      </c>
      <c r="H165" s="147">
        <v>16</v>
      </c>
      <c r="I165" s="148"/>
      <c r="J165" s="149">
        <f t="shared" si="0"/>
        <v>0</v>
      </c>
      <c r="K165" s="150"/>
      <c r="L165" s="31"/>
      <c r="M165" s="151" t="s">
        <v>1</v>
      </c>
      <c r="N165" s="152" t="s">
        <v>40</v>
      </c>
      <c r="O165" s="56"/>
      <c r="P165" s="153">
        <f t="shared" si="1"/>
        <v>0</v>
      </c>
      <c r="Q165" s="153">
        <v>0</v>
      </c>
      <c r="R165" s="153">
        <f t="shared" si="2"/>
        <v>0</v>
      </c>
      <c r="S165" s="153">
        <v>0</v>
      </c>
      <c r="T165" s="154">
        <f t="shared" si="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5" t="s">
        <v>178</v>
      </c>
      <c r="AT165" s="155" t="s">
        <v>126</v>
      </c>
      <c r="AU165" s="155" t="s">
        <v>85</v>
      </c>
      <c r="AY165" s="15" t="s">
        <v>123</v>
      </c>
      <c r="BE165" s="156">
        <f t="shared" si="4"/>
        <v>0</v>
      </c>
      <c r="BF165" s="156">
        <f t="shared" si="5"/>
        <v>0</v>
      </c>
      <c r="BG165" s="156">
        <f t="shared" si="6"/>
        <v>0</v>
      </c>
      <c r="BH165" s="156">
        <f t="shared" si="7"/>
        <v>0</v>
      </c>
      <c r="BI165" s="156">
        <f t="shared" si="8"/>
        <v>0</v>
      </c>
      <c r="BJ165" s="15" t="s">
        <v>83</v>
      </c>
      <c r="BK165" s="156">
        <f t="shared" si="9"/>
        <v>0</v>
      </c>
      <c r="BL165" s="15" t="s">
        <v>178</v>
      </c>
      <c r="BM165" s="155" t="s">
        <v>242</v>
      </c>
    </row>
    <row r="166" spans="1:65" s="2" customFormat="1" ht="16.5" customHeight="1">
      <c r="A166" s="30"/>
      <c r="B166" s="142"/>
      <c r="C166" s="143" t="s">
        <v>243</v>
      </c>
      <c r="D166" s="143" t="s">
        <v>126</v>
      </c>
      <c r="E166" s="144" t="s">
        <v>244</v>
      </c>
      <c r="F166" s="145" t="s">
        <v>245</v>
      </c>
      <c r="G166" s="146" t="s">
        <v>164</v>
      </c>
      <c r="H166" s="147">
        <v>2</v>
      </c>
      <c r="I166" s="148"/>
      <c r="J166" s="149">
        <f t="shared" si="0"/>
        <v>0</v>
      </c>
      <c r="K166" s="150"/>
      <c r="L166" s="31"/>
      <c r="M166" s="151" t="s">
        <v>1</v>
      </c>
      <c r="N166" s="152" t="s">
        <v>40</v>
      </c>
      <c r="O166" s="56"/>
      <c r="P166" s="153">
        <f t="shared" si="1"/>
        <v>0</v>
      </c>
      <c r="Q166" s="153">
        <v>0</v>
      </c>
      <c r="R166" s="153">
        <f t="shared" si="2"/>
        <v>0</v>
      </c>
      <c r="S166" s="153">
        <v>0</v>
      </c>
      <c r="T166" s="154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5" t="s">
        <v>178</v>
      </c>
      <c r="AT166" s="155" t="s">
        <v>126</v>
      </c>
      <c r="AU166" s="155" t="s">
        <v>85</v>
      </c>
      <c r="AY166" s="15" t="s">
        <v>123</v>
      </c>
      <c r="BE166" s="156">
        <f t="shared" si="4"/>
        <v>0</v>
      </c>
      <c r="BF166" s="156">
        <f t="shared" si="5"/>
        <v>0</v>
      </c>
      <c r="BG166" s="156">
        <f t="shared" si="6"/>
        <v>0</v>
      </c>
      <c r="BH166" s="156">
        <f t="shared" si="7"/>
        <v>0</v>
      </c>
      <c r="BI166" s="156">
        <f t="shared" si="8"/>
        <v>0</v>
      </c>
      <c r="BJ166" s="15" t="s">
        <v>83</v>
      </c>
      <c r="BK166" s="156">
        <f t="shared" si="9"/>
        <v>0</v>
      </c>
      <c r="BL166" s="15" t="s">
        <v>178</v>
      </c>
      <c r="BM166" s="155" t="s">
        <v>246</v>
      </c>
    </row>
    <row r="167" spans="1:65" s="2" customFormat="1" ht="16.5" customHeight="1">
      <c r="A167" s="30"/>
      <c r="B167" s="142"/>
      <c r="C167" s="166" t="s">
        <v>247</v>
      </c>
      <c r="D167" s="166" t="s">
        <v>171</v>
      </c>
      <c r="E167" s="167" t="s">
        <v>248</v>
      </c>
      <c r="F167" s="168" t="s">
        <v>249</v>
      </c>
      <c r="G167" s="169" t="s">
        <v>164</v>
      </c>
      <c r="H167" s="170">
        <v>2</v>
      </c>
      <c r="I167" s="171"/>
      <c r="J167" s="172">
        <f t="shared" si="0"/>
        <v>0</v>
      </c>
      <c r="K167" s="173"/>
      <c r="L167" s="174"/>
      <c r="M167" s="175" t="s">
        <v>1</v>
      </c>
      <c r="N167" s="176" t="s">
        <v>40</v>
      </c>
      <c r="O167" s="56"/>
      <c r="P167" s="153">
        <f t="shared" si="1"/>
        <v>0</v>
      </c>
      <c r="Q167" s="153">
        <v>0</v>
      </c>
      <c r="R167" s="153">
        <f t="shared" si="2"/>
        <v>0</v>
      </c>
      <c r="S167" s="153">
        <v>0</v>
      </c>
      <c r="T167" s="154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5" t="s">
        <v>183</v>
      </c>
      <c r="AT167" s="155" t="s">
        <v>171</v>
      </c>
      <c r="AU167" s="155" t="s">
        <v>85</v>
      </c>
      <c r="AY167" s="15" t="s">
        <v>123</v>
      </c>
      <c r="BE167" s="156">
        <f t="shared" si="4"/>
        <v>0</v>
      </c>
      <c r="BF167" s="156">
        <f t="shared" si="5"/>
        <v>0</v>
      </c>
      <c r="BG167" s="156">
        <f t="shared" si="6"/>
        <v>0</v>
      </c>
      <c r="BH167" s="156">
        <f t="shared" si="7"/>
        <v>0</v>
      </c>
      <c r="BI167" s="156">
        <f t="shared" si="8"/>
        <v>0</v>
      </c>
      <c r="BJ167" s="15" t="s">
        <v>83</v>
      </c>
      <c r="BK167" s="156">
        <f t="shared" si="9"/>
        <v>0</v>
      </c>
      <c r="BL167" s="15" t="s">
        <v>178</v>
      </c>
      <c r="BM167" s="155" t="s">
        <v>250</v>
      </c>
    </row>
    <row r="168" spans="1:65" s="2" customFormat="1" ht="16.5" customHeight="1">
      <c r="A168" s="30"/>
      <c r="B168" s="142"/>
      <c r="C168" s="166" t="s">
        <v>251</v>
      </c>
      <c r="D168" s="166" t="s">
        <v>171</v>
      </c>
      <c r="E168" s="167" t="s">
        <v>252</v>
      </c>
      <c r="F168" s="168" t="s">
        <v>253</v>
      </c>
      <c r="G168" s="169" t="s">
        <v>164</v>
      </c>
      <c r="H168" s="170">
        <v>16</v>
      </c>
      <c r="I168" s="171"/>
      <c r="J168" s="172">
        <f t="shared" si="0"/>
        <v>0</v>
      </c>
      <c r="K168" s="173"/>
      <c r="L168" s="174"/>
      <c r="M168" s="175" t="s">
        <v>1</v>
      </c>
      <c r="N168" s="176" t="s">
        <v>40</v>
      </c>
      <c r="O168" s="56"/>
      <c r="P168" s="153">
        <f t="shared" si="1"/>
        <v>0</v>
      </c>
      <c r="Q168" s="153">
        <v>0</v>
      </c>
      <c r="R168" s="153">
        <f t="shared" si="2"/>
        <v>0</v>
      </c>
      <c r="S168" s="153">
        <v>0</v>
      </c>
      <c r="T168" s="154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5" t="s">
        <v>183</v>
      </c>
      <c r="AT168" s="155" t="s">
        <v>171</v>
      </c>
      <c r="AU168" s="155" t="s">
        <v>85</v>
      </c>
      <c r="AY168" s="15" t="s">
        <v>123</v>
      </c>
      <c r="BE168" s="156">
        <f t="shared" si="4"/>
        <v>0</v>
      </c>
      <c r="BF168" s="156">
        <f t="shared" si="5"/>
        <v>0</v>
      </c>
      <c r="BG168" s="156">
        <f t="shared" si="6"/>
        <v>0</v>
      </c>
      <c r="BH168" s="156">
        <f t="shared" si="7"/>
        <v>0</v>
      </c>
      <c r="BI168" s="156">
        <f t="shared" si="8"/>
        <v>0</v>
      </c>
      <c r="BJ168" s="15" t="s">
        <v>83</v>
      </c>
      <c r="BK168" s="156">
        <f t="shared" si="9"/>
        <v>0</v>
      </c>
      <c r="BL168" s="15" t="s">
        <v>178</v>
      </c>
      <c r="BM168" s="155" t="s">
        <v>254</v>
      </c>
    </row>
    <row r="169" spans="1:65" s="2" customFormat="1" ht="16.5" customHeight="1">
      <c r="A169" s="30"/>
      <c r="B169" s="142"/>
      <c r="C169" s="166" t="s">
        <v>255</v>
      </c>
      <c r="D169" s="166" t="s">
        <v>171</v>
      </c>
      <c r="E169" s="167" t="s">
        <v>256</v>
      </c>
      <c r="F169" s="168" t="s">
        <v>257</v>
      </c>
      <c r="G169" s="169" t="s">
        <v>258</v>
      </c>
      <c r="H169" s="170">
        <v>4</v>
      </c>
      <c r="I169" s="171"/>
      <c r="J169" s="172">
        <f t="shared" si="0"/>
        <v>0</v>
      </c>
      <c r="K169" s="173"/>
      <c r="L169" s="174"/>
      <c r="M169" s="175" t="s">
        <v>1</v>
      </c>
      <c r="N169" s="176" t="s">
        <v>40</v>
      </c>
      <c r="O169" s="56"/>
      <c r="P169" s="153">
        <f t="shared" si="1"/>
        <v>0</v>
      </c>
      <c r="Q169" s="153">
        <v>0</v>
      </c>
      <c r="R169" s="153">
        <f t="shared" si="2"/>
        <v>0</v>
      </c>
      <c r="S169" s="153">
        <v>0</v>
      </c>
      <c r="T169" s="154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5" t="s">
        <v>259</v>
      </c>
      <c r="AT169" s="155" t="s">
        <v>171</v>
      </c>
      <c r="AU169" s="155" t="s">
        <v>85</v>
      </c>
      <c r="AY169" s="15" t="s">
        <v>123</v>
      </c>
      <c r="BE169" s="156">
        <f t="shared" si="4"/>
        <v>0</v>
      </c>
      <c r="BF169" s="156">
        <f t="shared" si="5"/>
        <v>0</v>
      </c>
      <c r="BG169" s="156">
        <f t="shared" si="6"/>
        <v>0</v>
      </c>
      <c r="BH169" s="156">
        <f t="shared" si="7"/>
        <v>0</v>
      </c>
      <c r="BI169" s="156">
        <f t="shared" si="8"/>
        <v>0</v>
      </c>
      <c r="BJ169" s="15" t="s">
        <v>83</v>
      </c>
      <c r="BK169" s="156">
        <f t="shared" si="9"/>
        <v>0</v>
      </c>
      <c r="BL169" s="15" t="s">
        <v>259</v>
      </c>
      <c r="BM169" s="155" t="s">
        <v>260</v>
      </c>
    </row>
    <row r="170" spans="1:65" s="2" customFormat="1" ht="16.5" customHeight="1">
      <c r="A170" s="30"/>
      <c r="B170" s="142"/>
      <c r="C170" s="166" t="s">
        <v>261</v>
      </c>
      <c r="D170" s="166" t="s">
        <v>171</v>
      </c>
      <c r="E170" s="167" t="s">
        <v>262</v>
      </c>
      <c r="F170" s="168" t="s">
        <v>263</v>
      </c>
      <c r="G170" s="169" t="s">
        <v>164</v>
      </c>
      <c r="H170" s="170">
        <v>20</v>
      </c>
      <c r="I170" s="171"/>
      <c r="J170" s="172">
        <f t="shared" si="0"/>
        <v>0</v>
      </c>
      <c r="K170" s="173"/>
      <c r="L170" s="174"/>
      <c r="M170" s="175" t="s">
        <v>1</v>
      </c>
      <c r="N170" s="176" t="s">
        <v>40</v>
      </c>
      <c r="O170" s="56"/>
      <c r="P170" s="153">
        <f t="shared" si="1"/>
        <v>0</v>
      </c>
      <c r="Q170" s="153">
        <v>0</v>
      </c>
      <c r="R170" s="153">
        <f t="shared" si="2"/>
        <v>0</v>
      </c>
      <c r="S170" s="153">
        <v>0</v>
      </c>
      <c r="T170" s="154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5" t="s">
        <v>259</v>
      </c>
      <c r="AT170" s="155" t="s">
        <v>171</v>
      </c>
      <c r="AU170" s="155" t="s">
        <v>85</v>
      </c>
      <c r="AY170" s="15" t="s">
        <v>123</v>
      </c>
      <c r="BE170" s="156">
        <f t="shared" si="4"/>
        <v>0</v>
      </c>
      <c r="BF170" s="156">
        <f t="shared" si="5"/>
        <v>0</v>
      </c>
      <c r="BG170" s="156">
        <f t="shared" si="6"/>
        <v>0</v>
      </c>
      <c r="BH170" s="156">
        <f t="shared" si="7"/>
        <v>0</v>
      </c>
      <c r="BI170" s="156">
        <f t="shared" si="8"/>
        <v>0</v>
      </c>
      <c r="BJ170" s="15" t="s">
        <v>83</v>
      </c>
      <c r="BK170" s="156">
        <f t="shared" si="9"/>
        <v>0</v>
      </c>
      <c r="BL170" s="15" t="s">
        <v>259</v>
      </c>
      <c r="BM170" s="155" t="s">
        <v>264</v>
      </c>
    </row>
    <row r="171" spans="1:65" s="2" customFormat="1" ht="16.5" customHeight="1">
      <c r="A171" s="30"/>
      <c r="B171" s="142"/>
      <c r="C171" s="166" t="s">
        <v>265</v>
      </c>
      <c r="D171" s="166" t="s">
        <v>171</v>
      </c>
      <c r="E171" s="167" t="s">
        <v>266</v>
      </c>
      <c r="F171" s="168" t="s">
        <v>267</v>
      </c>
      <c r="G171" s="169" t="s">
        <v>164</v>
      </c>
      <c r="H171" s="170">
        <v>20</v>
      </c>
      <c r="I171" s="171"/>
      <c r="J171" s="172">
        <f t="shared" si="0"/>
        <v>0</v>
      </c>
      <c r="K171" s="173"/>
      <c r="L171" s="174"/>
      <c r="M171" s="175" t="s">
        <v>1</v>
      </c>
      <c r="N171" s="176" t="s">
        <v>40</v>
      </c>
      <c r="O171" s="56"/>
      <c r="P171" s="153">
        <f t="shared" si="1"/>
        <v>0</v>
      </c>
      <c r="Q171" s="153">
        <v>0</v>
      </c>
      <c r="R171" s="153">
        <f t="shared" si="2"/>
        <v>0</v>
      </c>
      <c r="S171" s="153">
        <v>0</v>
      </c>
      <c r="T171" s="154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5" t="s">
        <v>259</v>
      </c>
      <c r="AT171" s="155" t="s">
        <v>171</v>
      </c>
      <c r="AU171" s="155" t="s">
        <v>85</v>
      </c>
      <c r="AY171" s="15" t="s">
        <v>123</v>
      </c>
      <c r="BE171" s="156">
        <f t="shared" si="4"/>
        <v>0</v>
      </c>
      <c r="BF171" s="156">
        <f t="shared" si="5"/>
        <v>0</v>
      </c>
      <c r="BG171" s="156">
        <f t="shared" si="6"/>
        <v>0</v>
      </c>
      <c r="BH171" s="156">
        <f t="shared" si="7"/>
        <v>0</v>
      </c>
      <c r="BI171" s="156">
        <f t="shared" si="8"/>
        <v>0</v>
      </c>
      <c r="BJ171" s="15" t="s">
        <v>83</v>
      </c>
      <c r="BK171" s="156">
        <f t="shared" si="9"/>
        <v>0</v>
      </c>
      <c r="BL171" s="15" t="s">
        <v>259</v>
      </c>
      <c r="BM171" s="155" t="s">
        <v>268</v>
      </c>
    </row>
    <row r="172" spans="1:65" s="2" customFormat="1" ht="16.5" customHeight="1">
      <c r="A172" s="30"/>
      <c r="B172" s="142"/>
      <c r="C172" s="143" t="s">
        <v>269</v>
      </c>
      <c r="D172" s="143" t="s">
        <v>126</v>
      </c>
      <c r="E172" s="144" t="s">
        <v>270</v>
      </c>
      <c r="F172" s="145" t="s">
        <v>271</v>
      </c>
      <c r="G172" s="146" t="s">
        <v>164</v>
      </c>
      <c r="H172" s="147">
        <v>24</v>
      </c>
      <c r="I172" s="148"/>
      <c r="J172" s="149">
        <f t="shared" si="0"/>
        <v>0</v>
      </c>
      <c r="K172" s="150"/>
      <c r="L172" s="31"/>
      <c r="M172" s="151" t="s">
        <v>1</v>
      </c>
      <c r="N172" s="152" t="s">
        <v>40</v>
      </c>
      <c r="O172" s="56"/>
      <c r="P172" s="153">
        <f t="shared" si="1"/>
        <v>0</v>
      </c>
      <c r="Q172" s="153">
        <v>0</v>
      </c>
      <c r="R172" s="153">
        <f t="shared" si="2"/>
        <v>0</v>
      </c>
      <c r="S172" s="153">
        <v>0</v>
      </c>
      <c r="T172" s="154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5" t="s">
        <v>178</v>
      </c>
      <c r="AT172" s="155" t="s">
        <v>126</v>
      </c>
      <c r="AU172" s="155" t="s">
        <v>85</v>
      </c>
      <c r="AY172" s="15" t="s">
        <v>123</v>
      </c>
      <c r="BE172" s="156">
        <f t="shared" si="4"/>
        <v>0</v>
      </c>
      <c r="BF172" s="156">
        <f t="shared" si="5"/>
        <v>0</v>
      </c>
      <c r="BG172" s="156">
        <f t="shared" si="6"/>
        <v>0</v>
      </c>
      <c r="BH172" s="156">
        <f t="shared" si="7"/>
        <v>0</v>
      </c>
      <c r="BI172" s="156">
        <f t="shared" si="8"/>
        <v>0</v>
      </c>
      <c r="BJ172" s="15" t="s">
        <v>83</v>
      </c>
      <c r="BK172" s="156">
        <f t="shared" si="9"/>
        <v>0</v>
      </c>
      <c r="BL172" s="15" t="s">
        <v>178</v>
      </c>
      <c r="BM172" s="155" t="s">
        <v>272</v>
      </c>
    </row>
    <row r="173" spans="1:65" s="2" customFormat="1" ht="16.5" customHeight="1">
      <c r="A173" s="30"/>
      <c r="B173" s="142"/>
      <c r="C173" s="143" t="s">
        <v>273</v>
      </c>
      <c r="D173" s="143" t="s">
        <v>126</v>
      </c>
      <c r="E173" s="144" t="s">
        <v>274</v>
      </c>
      <c r="F173" s="145" t="s">
        <v>275</v>
      </c>
      <c r="G173" s="146" t="s">
        <v>258</v>
      </c>
      <c r="H173" s="147">
        <v>80</v>
      </c>
      <c r="I173" s="148"/>
      <c r="J173" s="149">
        <f t="shared" si="0"/>
        <v>0</v>
      </c>
      <c r="K173" s="150"/>
      <c r="L173" s="31"/>
      <c r="M173" s="151" t="s">
        <v>1</v>
      </c>
      <c r="N173" s="152" t="s">
        <v>40</v>
      </c>
      <c r="O173" s="56"/>
      <c r="P173" s="153">
        <f t="shared" si="1"/>
        <v>0</v>
      </c>
      <c r="Q173" s="153">
        <v>0</v>
      </c>
      <c r="R173" s="153">
        <f t="shared" si="2"/>
        <v>0</v>
      </c>
      <c r="S173" s="153">
        <v>0</v>
      </c>
      <c r="T173" s="154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5" t="s">
        <v>178</v>
      </c>
      <c r="AT173" s="155" t="s">
        <v>126</v>
      </c>
      <c r="AU173" s="155" t="s">
        <v>85</v>
      </c>
      <c r="AY173" s="15" t="s">
        <v>123</v>
      </c>
      <c r="BE173" s="156">
        <f t="shared" si="4"/>
        <v>0</v>
      </c>
      <c r="BF173" s="156">
        <f t="shared" si="5"/>
        <v>0</v>
      </c>
      <c r="BG173" s="156">
        <f t="shared" si="6"/>
        <v>0</v>
      </c>
      <c r="BH173" s="156">
        <f t="shared" si="7"/>
        <v>0</v>
      </c>
      <c r="BI173" s="156">
        <f t="shared" si="8"/>
        <v>0</v>
      </c>
      <c r="BJ173" s="15" t="s">
        <v>83</v>
      </c>
      <c r="BK173" s="156">
        <f t="shared" si="9"/>
        <v>0</v>
      </c>
      <c r="BL173" s="15" t="s">
        <v>178</v>
      </c>
      <c r="BM173" s="155" t="s">
        <v>276</v>
      </c>
    </row>
    <row r="174" spans="1:65" s="2" customFormat="1" ht="16.5" customHeight="1">
      <c r="A174" s="30"/>
      <c r="B174" s="142"/>
      <c r="C174" s="143" t="s">
        <v>277</v>
      </c>
      <c r="D174" s="143" t="s">
        <v>126</v>
      </c>
      <c r="E174" s="144" t="s">
        <v>278</v>
      </c>
      <c r="F174" s="145" t="s">
        <v>279</v>
      </c>
      <c r="G174" s="146" t="s">
        <v>164</v>
      </c>
      <c r="H174" s="147">
        <v>1</v>
      </c>
      <c r="I174" s="148"/>
      <c r="J174" s="149">
        <f t="shared" si="0"/>
        <v>0</v>
      </c>
      <c r="K174" s="150"/>
      <c r="L174" s="31"/>
      <c r="M174" s="151" t="s">
        <v>1</v>
      </c>
      <c r="N174" s="152" t="s">
        <v>40</v>
      </c>
      <c r="O174" s="56"/>
      <c r="P174" s="153">
        <f t="shared" si="1"/>
        <v>0</v>
      </c>
      <c r="Q174" s="153">
        <v>0</v>
      </c>
      <c r="R174" s="153">
        <f t="shared" si="2"/>
        <v>0</v>
      </c>
      <c r="S174" s="153">
        <v>0</v>
      </c>
      <c r="T174" s="154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5" t="s">
        <v>178</v>
      </c>
      <c r="AT174" s="155" t="s">
        <v>126</v>
      </c>
      <c r="AU174" s="155" t="s">
        <v>85</v>
      </c>
      <c r="AY174" s="15" t="s">
        <v>123</v>
      </c>
      <c r="BE174" s="156">
        <f t="shared" si="4"/>
        <v>0</v>
      </c>
      <c r="BF174" s="156">
        <f t="shared" si="5"/>
        <v>0</v>
      </c>
      <c r="BG174" s="156">
        <f t="shared" si="6"/>
        <v>0</v>
      </c>
      <c r="BH174" s="156">
        <f t="shared" si="7"/>
        <v>0</v>
      </c>
      <c r="BI174" s="156">
        <f t="shared" si="8"/>
        <v>0</v>
      </c>
      <c r="BJ174" s="15" t="s">
        <v>83</v>
      </c>
      <c r="BK174" s="156">
        <f t="shared" si="9"/>
        <v>0</v>
      </c>
      <c r="BL174" s="15" t="s">
        <v>178</v>
      </c>
      <c r="BM174" s="155" t="s">
        <v>280</v>
      </c>
    </row>
    <row r="175" spans="1:65" s="12" customFormat="1" ht="22.9" customHeight="1">
      <c r="B175" s="129"/>
      <c r="D175" s="130" t="s">
        <v>74</v>
      </c>
      <c r="E175" s="140" t="s">
        <v>281</v>
      </c>
      <c r="F175" s="140" t="s">
        <v>282</v>
      </c>
      <c r="I175" s="132"/>
      <c r="J175" s="141">
        <f>BK175</f>
        <v>0</v>
      </c>
      <c r="L175" s="129"/>
      <c r="M175" s="134"/>
      <c r="N175" s="135"/>
      <c r="O175" s="135"/>
      <c r="P175" s="136">
        <f>SUM(P176:P187)</f>
        <v>0</v>
      </c>
      <c r="Q175" s="135"/>
      <c r="R175" s="136">
        <f>SUM(R176:R187)</f>
        <v>0</v>
      </c>
      <c r="S175" s="135"/>
      <c r="T175" s="137">
        <f>SUM(T176:T187)</f>
        <v>0</v>
      </c>
      <c r="AR175" s="130" t="s">
        <v>138</v>
      </c>
      <c r="AT175" s="138" t="s">
        <v>74</v>
      </c>
      <c r="AU175" s="138" t="s">
        <v>83</v>
      </c>
      <c r="AY175" s="130" t="s">
        <v>123</v>
      </c>
      <c r="BK175" s="139">
        <f>SUM(BK176:BK187)</f>
        <v>0</v>
      </c>
    </row>
    <row r="176" spans="1:65" s="2" customFormat="1" ht="21.75" customHeight="1">
      <c r="A176" s="30"/>
      <c r="B176" s="142"/>
      <c r="C176" s="143" t="s">
        <v>283</v>
      </c>
      <c r="D176" s="143" t="s">
        <v>126</v>
      </c>
      <c r="E176" s="144" t="s">
        <v>284</v>
      </c>
      <c r="F176" s="145" t="s">
        <v>285</v>
      </c>
      <c r="G176" s="146" t="s">
        <v>188</v>
      </c>
      <c r="H176" s="147">
        <v>516</v>
      </c>
      <c r="I176" s="148"/>
      <c r="J176" s="149">
        <f t="shared" ref="J176:J187" si="20">ROUND(I176*H176,2)</f>
        <v>0</v>
      </c>
      <c r="K176" s="150"/>
      <c r="L176" s="31"/>
      <c r="M176" s="151" t="s">
        <v>1</v>
      </c>
      <c r="N176" s="152" t="s">
        <v>40</v>
      </c>
      <c r="O176" s="56"/>
      <c r="P176" s="153">
        <f t="shared" ref="P176:P187" si="21">O176*H176</f>
        <v>0</v>
      </c>
      <c r="Q176" s="153">
        <v>0</v>
      </c>
      <c r="R176" s="153">
        <f t="shared" ref="R176:R187" si="22">Q176*H176</f>
        <v>0</v>
      </c>
      <c r="S176" s="153">
        <v>0</v>
      </c>
      <c r="T176" s="154">
        <f t="shared" ref="T176:T187" si="23"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5" t="s">
        <v>178</v>
      </c>
      <c r="AT176" s="155" t="s">
        <v>126</v>
      </c>
      <c r="AU176" s="155" t="s">
        <v>85</v>
      </c>
      <c r="AY176" s="15" t="s">
        <v>123</v>
      </c>
      <c r="BE176" s="156">
        <f t="shared" ref="BE176:BE187" si="24">IF(N176="základní",J176,0)</f>
        <v>0</v>
      </c>
      <c r="BF176" s="156">
        <f t="shared" ref="BF176:BF187" si="25">IF(N176="snížená",J176,0)</f>
        <v>0</v>
      </c>
      <c r="BG176" s="156">
        <f t="shared" ref="BG176:BG187" si="26">IF(N176="zákl. přenesená",J176,0)</f>
        <v>0</v>
      </c>
      <c r="BH176" s="156">
        <f t="shared" ref="BH176:BH187" si="27">IF(N176="sníž. přenesená",J176,0)</f>
        <v>0</v>
      </c>
      <c r="BI176" s="156">
        <f t="shared" ref="BI176:BI187" si="28">IF(N176="nulová",J176,0)</f>
        <v>0</v>
      </c>
      <c r="BJ176" s="15" t="s">
        <v>83</v>
      </c>
      <c r="BK176" s="156">
        <f t="shared" ref="BK176:BK187" si="29">ROUND(I176*H176,2)</f>
        <v>0</v>
      </c>
      <c r="BL176" s="15" t="s">
        <v>178</v>
      </c>
      <c r="BM176" s="155" t="s">
        <v>286</v>
      </c>
    </row>
    <row r="177" spans="1:65" s="2" customFormat="1" ht="24.2" customHeight="1">
      <c r="A177" s="30"/>
      <c r="B177" s="142"/>
      <c r="C177" s="143" t="s">
        <v>287</v>
      </c>
      <c r="D177" s="143" t="s">
        <v>126</v>
      </c>
      <c r="E177" s="144" t="s">
        <v>288</v>
      </c>
      <c r="F177" s="145" t="s">
        <v>289</v>
      </c>
      <c r="G177" s="146" t="s">
        <v>188</v>
      </c>
      <c r="H177" s="147">
        <v>2598</v>
      </c>
      <c r="I177" s="148"/>
      <c r="J177" s="149">
        <f t="shared" si="20"/>
        <v>0</v>
      </c>
      <c r="K177" s="150"/>
      <c r="L177" s="31"/>
      <c r="M177" s="151" t="s">
        <v>1</v>
      </c>
      <c r="N177" s="152" t="s">
        <v>40</v>
      </c>
      <c r="O177" s="56"/>
      <c r="P177" s="153">
        <f t="shared" si="21"/>
        <v>0</v>
      </c>
      <c r="Q177" s="153">
        <v>0</v>
      </c>
      <c r="R177" s="153">
        <f t="shared" si="22"/>
        <v>0</v>
      </c>
      <c r="S177" s="153">
        <v>0</v>
      </c>
      <c r="T177" s="154">
        <f t="shared" si="2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5" t="s">
        <v>178</v>
      </c>
      <c r="AT177" s="155" t="s">
        <v>126</v>
      </c>
      <c r="AU177" s="155" t="s">
        <v>85</v>
      </c>
      <c r="AY177" s="15" t="s">
        <v>123</v>
      </c>
      <c r="BE177" s="156">
        <f t="shared" si="24"/>
        <v>0</v>
      </c>
      <c r="BF177" s="156">
        <f t="shared" si="25"/>
        <v>0</v>
      </c>
      <c r="BG177" s="156">
        <f t="shared" si="26"/>
        <v>0</v>
      </c>
      <c r="BH177" s="156">
        <f t="shared" si="27"/>
        <v>0</v>
      </c>
      <c r="BI177" s="156">
        <f t="shared" si="28"/>
        <v>0</v>
      </c>
      <c r="BJ177" s="15" t="s">
        <v>83</v>
      </c>
      <c r="BK177" s="156">
        <f t="shared" si="29"/>
        <v>0</v>
      </c>
      <c r="BL177" s="15" t="s">
        <v>178</v>
      </c>
      <c r="BM177" s="155" t="s">
        <v>290</v>
      </c>
    </row>
    <row r="178" spans="1:65" s="2" customFormat="1" ht="16.5" customHeight="1">
      <c r="A178" s="30"/>
      <c r="B178" s="142"/>
      <c r="C178" s="166" t="s">
        <v>291</v>
      </c>
      <c r="D178" s="166" t="s">
        <v>171</v>
      </c>
      <c r="E178" s="167" t="s">
        <v>292</v>
      </c>
      <c r="F178" s="168" t="s">
        <v>293</v>
      </c>
      <c r="G178" s="169" t="s">
        <v>188</v>
      </c>
      <c r="H178" s="170">
        <v>1299</v>
      </c>
      <c r="I178" s="171"/>
      <c r="J178" s="172">
        <f t="shared" si="20"/>
        <v>0</v>
      </c>
      <c r="K178" s="173"/>
      <c r="L178" s="174"/>
      <c r="M178" s="175" t="s">
        <v>1</v>
      </c>
      <c r="N178" s="176" t="s">
        <v>40</v>
      </c>
      <c r="O178" s="56"/>
      <c r="P178" s="153">
        <f t="shared" si="21"/>
        <v>0</v>
      </c>
      <c r="Q178" s="153">
        <v>0</v>
      </c>
      <c r="R178" s="153">
        <f t="shared" si="22"/>
        <v>0</v>
      </c>
      <c r="S178" s="153">
        <v>0</v>
      </c>
      <c r="T178" s="154">
        <f t="shared" si="2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5" t="s">
        <v>183</v>
      </c>
      <c r="AT178" s="155" t="s">
        <v>171</v>
      </c>
      <c r="AU178" s="155" t="s">
        <v>85</v>
      </c>
      <c r="AY178" s="15" t="s">
        <v>123</v>
      </c>
      <c r="BE178" s="156">
        <f t="shared" si="24"/>
        <v>0</v>
      </c>
      <c r="BF178" s="156">
        <f t="shared" si="25"/>
        <v>0</v>
      </c>
      <c r="BG178" s="156">
        <f t="shared" si="26"/>
        <v>0</v>
      </c>
      <c r="BH178" s="156">
        <f t="shared" si="27"/>
        <v>0</v>
      </c>
      <c r="BI178" s="156">
        <f t="shared" si="28"/>
        <v>0</v>
      </c>
      <c r="BJ178" s="15" t="s">
        <v>83</v>
      </c>
      <c r="BK178" s="156">
        <f t="shared" si="29"/>
        <v>0</v>
      </c>
      <c r="BL178" s="15" t="s">
        <v>178</v>
      </c>
      <c r="BM178" s="155" t="s">
        <v>294</v>
      </c>
    </row>
    <row r="179" spans="1:65" s="2" customFormat="1" ht="24.2" customHeight="1">
      <c r="A179" s="30"/>
      <c r="B179" s="142"/>
      <c r="C179" s="166" t="s">
        <v>295</v>
      </c>
      <c r="D179" s="166" t="s">
        <v>171</v>
      </c>
      <c r="E179" s="167" t="s">
        <v>296</v>
      </c>
      <c r="F179" s="168" t="s">
        <v>297</v>
      </c>
      <c r="G179" s="169" t="s">
        <v>188</v>
      </c>
      <c r="H179" s="170">
        <v>1299</v>
      </c>
      <c r="I179" s="171"/>
      <c r="J179" s="172">
        <f t="shared" si="20"/>
        <v>0</v>
      </c>
      <c r="K179" s="173"/>
      <c r="L179" s="174"/>
      <c r="M179" s="175" t="s">
        <v>1</v>
      </c>
      <c r="N179" s="176" t="s">
        <v>40</v>
      </c>
      <c r="O179" s="56"/>
      <c r="P179" s="153">
        <f t="shared" si="21"/>
        <v>0</v>
      </c>
      <c r="Q179" s="153">
        <v>0</v>
      </c>
      <c r="R179" s="153">
        <f t="shared" si="22"/>
        <v>0</v>
      </c>
      <c r="S179" s="153">
        <v>0</v>
      </c>
      <c r="T179" s="154">
        <f t="shared" si="2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5" t="s">
        <v>183</v>
      </c>
      <c r="AT179" s="155" t="s">
        <v>171</v>
      </c>
      <c r="AU179" s="155" t="s">
        <v>85</v>
      </c>
      <c r="AY179" s="15" t="s">
        <v>123</v>
      </c>
      <c r="BE179" s="156">
        <f t="shared" si="24"/>
        <v>0</v>
      </c>
      <c r="BF179" s="156">
        <f t="shared" si="25"/>
        <v>0</v>
      </c>
      <c r="BG179" s="156">
        <f t="shared" si="26"/>
        <v>0</v>
      </c>
      <c r="BH179" s="156">
        <f t="shared" si="27"/>
        <v>0</v>
      </c>
      <c r="BI179" s="156">
        <f t="shared" si="28"/>
        <v>0</v>
      </c>
      <c r="BJ179" s="15" t="s">
        <v>83</v>
      </c>
      <c r="BK179" s="156">
        <f t="shared" si="29"/>
        <v>0</v>
      </c>
      <c r="BL179" s="15" t="s">
        <v>178</v>
      </c>
      <c r="BM179" s="155" t="s">
        <v>298</v>
      </c>
    </row>
    <row r="180" spans="1:65" s="2" customFormat="1" ht="24.2" customHeight="1">
      <c r="A180" s="30"/>
      <c r="B180" s="142"/>
      <c r="C180" s="143" t="s">
        <v>299</v>
      </c>
      <c r="D180" s="143" t="s">
        <v>126</v>
      </c>
      <c r="E180" s="144" t="s">
        <v>300</v>
      </c>
      <c r="F180" s="145" t="s">
        <v>301</v>
      </c>
      <c r="G180" s="146" t="s">
        <v>164</v>
      </c>
      <c r="H180" s="147">
        <v>8</v>
      </c>
      <c r="I180" s="148"/>
      <c r="J180" s="149">
        <f t="shared" si="20"/>
        <v>0</v>
      </c>
      <c r="K180" s="150"/>
      <c r="L180" s="31"/>
      <c r="M180" s="151" t="s">
        <v>1</v>
      </c>
      <c r="N180" s="152" t="s">
        <v>40</v>
      </c>
      <c r="O180" s="56"/>
      <c r="P180" s="153">
        <f t="shared" si="21"/>
        <v>0</v>
      </c>
      <c r="Q180" s="153">
        <v>0</v>
      </c>
      <c r="R180" s="153">
        <f t="shared" si="22"/>
        <v>0</v>
      </c>
      <c r="S180" s="153">
        <v>0</v>
      </c>
      <c r="T180" s="154">
        <f t="shared" si="2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5" t="s">
        <v>178</v>
      </c>
      <c r="AT180" s="155" t="s">
        <v>126</v>
      </c>
      <c r="AU180" s="155" t="s">
        <v>85</v>
      </c>
      <c r="AY180" s="15" t="s">
        <v>123</v>
      </c>
      <c r="BE180" s="156">
        <f t="shared" si="24"/>
        <v>0</v>
      </c>
      <c r="BF180" s="156">
        <f t="shared" si="25"/>
        <v>0</v>
      </c>
      <c r="BG180" s="156">
        <f t="shared" si="26"/>
        <v>0</v>
      </c>
      <c r="BH180" s="156">
        <f t="shared" si="27"/>
        <v>0</v>
      </c>
      <c r="BI180" s="156">
        <f t="shared" si="28"/>
        <v>0</v>
      </c>
      <c r="BJ180" s="15" t="s">
        <v>83</v>
      </c>
      <c r="BK180" s="156">
        <f t="shared" si="29"/>
        <v>0</v>
      </c>
      <c r="BL180" s="15" t="s">
        <v>178</v>
      </c>
      <c r="BM180" s="155" t="s">
        <v>302</v>
      </c>
    </row>
    <row r="181" spans="1:65" s="2" customFormat="1" ht="16.5" customHeight="1">
      <c r="A181" s="30"/>
      <c r="B181" s="142"/>
      <c r="C181" s="166" t="s">
        <v>303</v>
      </c>
      <c r="D181" s="166" t="s">
        <v>171</v>
      </c>
      <c r="E181" s="167" t="s">
        <v>304</v>
      </c>
      <c r="F181" s="168" t="s">
        <v>305</v>
      </c>
      <c r="G181" s="169" t="s">
        <v>164</v>
      </c>
      <c r="H181" s="170">
        <v>4</v>
      </c>
      <c r="I181" s="171"/>
      <c r="J181" s="172">
        <f t="shared" si="20"/>
        <v>0</v>
      </c>
      <c r="K181" s="173"/>
      <c r="L181" s="174"/>
      <c r="M181" s="175" t="s">
        <v>1</v>
      </c>
      <c r="N181" s="176" t="s">
        <v>40</v>
      </c>
      <c r="O181" s="56"/>
      <c r="P181" s="153">
        <f t="shared" si="21"/>
        <v>0</v>
      </c>
      <c r="Q181" s="153">
        <v>0</v>
      </c>
      <c r="R181" s="153">
        <f t="shared" si="22"/>
        <v>0</v>
      </c>
      <c r="S181" s="153">
        <v>0</v>
      </c>
      <c r="T181" s="154">
        <f t="shared" si="2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5" t="s">
        <v>183</v>
      </c>
      <c r="AT181" s="155" t="s">
        <v>171</v>
      </c>
      <c r="AU181" s="155" t="s">
        <v>85</v>
      </c>
      <c r="AY181" s="15" t="s">
        <v>123</v>
      </c>
      <c r="BE181" s="156">
        <f t="shared" si="24"/>
        <v>0</v>
      </c>
      <c r="BF181" s="156">
        <f t="shared" si="25"/>
        <v>0</v>
      </c>
      <c r="BG181" s="156">
        <f t="shared" si="26"/>
        <v>0</v>
      </c>
      <c r="BH181" s="156">
        <f t="shared" si="27"/>
        <v>0</v>
      </c>
      <c r="BI181" s="156">
        <f t="shared" si="28"/>
        <v>0</v>
      </c>
      <c r="BJ181" s="15" t="s">
        <v>83</v>
      </c>
      <c r="BK181" s="156">
        <f t="shared" si="29"/>
        <v>0</v>
      </c>
      <c r="BL181" s="15" t="s">
        <v>178</v>
      </c>
      <c r="BM181" s="155" t="s">
        <v>306</v>
      </c>
    </row>
    <row r="182" spans="1:65" s="2" customFormat="1" ht="16.5" customHeight="1">
      <c r="A182" s="30"/>
      <c r="B182" s="142"/>
      <c r="C182" s="166" t="s">
        <v>307</v>
      </c>
      <c r="D182" s="166" t="s">
        <v>171</v>
      </c>
      <c r="E182" s="167" t="s">
        <v>308</v>
      </c>
      <c r="F182" s="168" t="s">
        <v>309</v>
      </c>
      <c r="G182" s="169" t="s">
        <v>310</v>
      </c>
      <c r="H182" s="170">
        <v>4</v>
      </c>
      <c r="I182" s="171"/>
      <c r="J182" s="172">
        <f t="shared" si="20"/>
        <v>0</v>
      </c>
      <c r="K182" s="173"/>
      <c r="L182" s="174"/>
      <c r="M182" s="175" t="s">
        <v>1</v>
      </c>
      <c r="N182" s="176" t="s">
        <v>40</v>
      </c>
      <c r="O182" s="56"/>
      <c r="P182" s="153">
        <f t="shared" si="21"/>
        <v>0</v>
      </c>
      <c r="Q182" s="153">
        <v>0</v>
      </c>
      <c r="R182" s="153">
        <f t="shared" si="22"/>
        <v>0</v>
      </c>
      <c r="S182" s="153">
        <v>0</v>
      </c>
      <c r="T182" s="154">
        <f t="shared" si="2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5" t="s">
        <v>183</v>
      </c>
      <c r="AT182" s="155" t="s">
        <v>171</v>
      </c>
      <c r="AU182" s="155" t="s">
        <v>85</v>
      </c>
      <c r="AY182" s="15" t="s">
        <v>123</v>
      </c>
      <c r="BE182" s="156">
        <f t="shared" si="24"/>
        <v>0</v>
      </c>
      <c r="BF182" s="156">
        <f t="shared" si="25"/>
        <v>0</v>
      </c>
      <c r="BG182" s="156">
        <f t="shared" si="26"/>
        <v>0</v>
      </c>
      <c r="BH182" s="156">
        <f t="shared" si="27"/>
        <v>0</v>
      </c>
      <c r="BI182" s="156">
        <f t="shared" si="28"/>
        <v>0</v>
      </c>
      <c r="BJ182" s="15" t="s">
        <v>83</v>
      </c>
      <c r="BK182" s="156">
        <f t="shared" si="29"/>
        <v>0</v>
      </c>
      <c r="BL182" s="15" t="s">
        <v>178</v>
      </c>
      <c r="BM182" s="155" t="s">
        <v>311</v>
      </c>
    </row>
    <row r="183" spans="1:65" s="2" customFormat="1" ht="21.75" customHeight="1">
      <c r="A183" s="30"/>
      <c r="B183" s="142"/>
      <c r="C183" s="143" t="s">
        <v>312</v>
      </c>
      <c r="D183" s="143" t="s">
        <v>126</v>
      </c>
      <c r="E183" s="144" t="s">
        <v>313</v>
      </c>
      <c r="F183" s="145" t="s">
        <v>314</v>
      </c>
      <c r="G183" s="146" t="s">
        <v>164</v>
      </c>
      <c r="H183" s="147">
        <v>8</v>
      </c>
      <c r="I183" s="148"/>
      <c r="J183" s="149">
        <f t="shared" si="20"/>
        <v>0</v>
      </c>
      <c r="K183" s="150"/>
      <c r="L183" s="31"/>
      <c r="M183" s="151" t="s">
        <v>1</v>
      </c>
      <c r="N183" s="152" t="s">
        <v>40</v>
      </c>
      <c r="O183" s="56"/>
      <c r="P183" s="153">
        <f t="shared" si="21"/>
        <v>0</v>
      </c>
      <c r="Q183" s="153">
        <v>0</v>
      </c>
      <c r="R183" s="153">
        <f t="shared" si="22"/>
        <v>0</v>
      </c>
      <c r="S183" s="153">
        <v>0</v>
      </c>
      <c r="T183" s="154">
        <f t="shared" si="2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5" t="s">
        <v>178</v>
      </c>
      <c r="AT183" s="155" t="s">
        <v>126</v>
      </c>
      <c r="AU183" s="155" t="s">
        <v>85</v>
      </c>
      <c r="AY183" s="15" t="s">
        <v>123</v>
      </c>
      <c r="BE183" s="156">
        <f t="shared" si="24"/>
        <v>0</v>
      </c>
      <c r="BF183" s="156">
        <f t="shared" si="25"/>
        <v>0</v>
      </c>
      <c r="BG183" s="156">
        <f t="shared" si="26"/>
        <v>0</v>
      </c>
      <c r="BH183" s="156">
        <f t="shared" si="27"/>
        <v>0</v>
      </c>
      <c r="BI183" s="156">
        <f t="shared" si="28"/>
        <v>0</v>
      </c>
      <c r="BJ183" s="15" t="s">
        <v>83</v>
      </c>
      <c r="BK183" s="156">
        <f t="shared" si="29"/>
        <v>0</v>
      </c>
      <c r="BL183" s="15" t="s">
        <v>178</v>
      </c>
      <c r="BM183" s="155" t="s">
        <v>315</v>
      </c>
    </row>
    <row r="184" spans="1:65" s="2" customFormat="1" ht="16.5" customHeight="1">
      <c r="A184" s="30"/>
      <c r="B184" s="142"/>
      <c r="C184" s="166" t="s">
        <v>316</v>
      </c>
      <c r="D184" s="166" t="s">
        <v>171</v>
      </c>
      <c r="E184" s="167" t="s">
        <v>317</v>
      </c>
      <c r="F184" s="168" t="s">
        <v>318</v>
      </c>
      <c r="G184" s="169" t="s">
        <v>164</v>
      </c>
      <c r="H184" s="170">
        <v>4</v>
      </c>
      <c r="I184" s="171"/>
      <c r="J184" s="172">
        <f t="shared" si="20"/>
        <v>0</v>
      </c>
      <c r="K184" s="173"/>
      <c r="L184" s="174"/>
      <c r="M184" s="175" t="s">
        <v>1</v>
      </c>
      <c r="N184" s="176" t="s">
        <v>40</v>
      </c>
      <c r="O184" s="56"/>
      <c r="P184" s="153">
        <f t="shared" si="21"/>
        <v>0</v>
      </c>
      <c r="Q184" s="153">
        <v>0</v>
      </c>
      <c r="R184" s="153">
        <f t="shared" si="22"/>
        <v>0</v>
      </c>
      <c r="S184" s="153">
        <v>0</v>
      </c>
      <c r="T184" s="154">
        <f t="shared" si="2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5" t="s">
        <v>183</v>
      </c>
      <c r="AT184" s="155" t="s">
        <v>171</v>
      </c>
      <c r="AU184" s="155" t="s">
        <v>85</v>
      </c>
      <c r="AY184" s="15" t="s">
        <v>123</v>
      </c>
      <c r="BE184" s="156">
        <f t="shared" si="24"/>
        <v>0</v>
      </c>
      <c r="BF184" s="156">
        <f t="shared" si="25"/>
        <v>0</v>
      </c>
      <c r="BG184" s="156">
        <f t="shared" si="26"/>
        <v>0</v>
      </c>
      <c r="BH184" s="156">
        <f t="shared" si="27"/>
        <v>0</v>
      </c>
      <c r="BI184" s="156">
        <f t="shared" si="28"/>
        <v>0</v>
      </c>
      <c r="BJ184" s="15" t="s">
        <v>83</v>
      </c>
      <c r="BK184" s="156">
        <f t="shared" si="29"/>
        <v>0</v>
      </c>
      <c r="BL184" s="15" t="s">
        <v>178</v>
      </c>
      <c r="BM184" s="155" t="s">
        <v>319</v>
      </c>
    </row>
    <row r="185" spans="1:65" s="2" customFormat="1" ht="24.2" customHeight="1">
      <c r="A185" s="30"/>
      <c r="B185" s="142"/>
      <c r="C185" s="166" t="s">
        <v>320</v>
      </c>
      <c r="D185" s="166" t="s">
        <v>171</v>
      </c>
      <c r="E185" s="167" t="s">
        <v>321</v>
      </c>
      <c r="F185" s="168" t="s">
        <v>322</v>
      </c>
      <c r="G185" s="169" t="s">
        <v>310</v>
      </c>
      <c r="H185" s="170">
        <v>4</v>
      </c>
      <c r="I185" s="171"/>
      <c r="J185" s="172">
        <f t="shared" si="20"/>
        <v>0</v>
      </c>
      <c r="K185" s="173"/>
      <c r="L185" s="174"/>
      <c r="M185" s="175" t="s">
        <v>1</v>
      </c>
      <c r="N185" s="176" t="s">
        <v>40</v>
      </c>
      <c r="O185" s="56"/>
      <c r="P185" s="153">
        <f t="shared" si="21"/>
        <v>0</v>
      </c>
      <c r="Q185" s="153">
        <v>0</v>
      </c>
      <c r="R185" s="153">
        <f t="shared" si="22"/>
        <v>0</v>
      </c>
      <c r="S185" s="153">
        <v>0</v>
      </c>
      <c r="T185" s="154">
        <f t="shared" si="2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5" t="s">
        <v>183</v>
      </c>
      <c r="AT185" s="155" t="s">
        <v>171</v>
      </c>
      <c r="AU185" s="155" t="s">
        <v>85</v>
      </c>
      <c r="AY185" s="15" t="s">
        <v>123</v>
      </c>
      <c r="BE185" s="156">
        <f t="shared" si="24"/>
        <v>0</v>
      </c>
      <c r="BF185" s="156">
        <f t="shared" si="25"/>
        <v>0</v>
      </c>
      <c r="BG185" s="156">
        <f t="shared" si="26"/>
        <v>0</v>
      </c>
      <c r="BH185" s="156">
        <f t="shared" si="27"/>
        <v>0</v>
      </c>
      <c r="BI185" s="156">
        <f t="shared" si="28"/>
        <v>0</v>
      </c>
      <c r="BJ185" s="15" t="s">
        <v>83</v>
      </c>
      <c r="BK185" s="156">
        <f t="shared" si="29"/>
        <v>0</v>
      </c>
      <c r="BL185" s="15" t="s">
        <v>178</v>
      </c>
      <c r="BM185" s="155" t="s">
        <v>323</v>
      </c>
    </row>
    <row r="186" spans="1:65" s="2" customFormat="1" ht="21.75" customHeight="1">
      <c r="A186" s="30"/>
      <c r="B186" s="142"/>
      <c r="C186" s="143" t="s">
        <v>324</v>
      </c>
      <c r="D186" s="143" t="s">
        <v>126</v>
      </c>
      <c r="E186" s="144" t="s">
        <v>325</v>
      </c>
      <c r="F186" s="145" t="s">
        <v>326</v>
      </c>
      <c r="G186" s="146" t="s">
        <v>164</v>
      </c>
      <c r="H186" s="147">
        <v>4</v>
      </c>
      <c r="I186" s="148"/>
      <c r="J186" s="149">
        <f t="shared" si="20"/>
        <v>0</v>
      </c>
      <c r="K186" s="150"/>
      <c r="L186" s="31"/>
      <c r="M186" s="151" t="s">
        <v>1</v>
      </c>
      <c r="N186" s="152" t="s">
        <v>40</v>
      </c>
      <c r="O186" s="56"/>
      <c r="P186" s="153">
        <f t="shared" si="21"/>
        <v>0</v>
      </c>
      <c r="Q186" s="153">
        <v>0</v>
      </c>
      <c r="R186" s="153">
        <f t="shared" si="22"/>
        <v>0</v>
      </c>
      <c r="S186" s="153">
        <v>0</v>
      </c>
      <c r="T186" s="154">
        <f t="shared" si="23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5" t="s">
        <v>178</v>
      </c>
      <c r="AT186" s="155" t="s">
        <v>126</v>
      </c>
      <c r="AU186" s="155" t="s">
        <v>85</v>
      </c>
      <c r="AY186" s="15" t="s">
        <v>123</v>
      </c>
      <c r="BE186" s="156">
        <f t="shared" si="24"/>
        <v>0</v>
      </c>
      <c r="BF186" s="156">
        <f t="shared" si="25"/>
        <v>0</v>
      </c>
      <c r="BG186" s="156">
        <f t="shared" si="26"/>
        <v>0</v>
      </c>
      <c r="BH186" s="156">
        <f t="shared" si="27"/>
        <v>0</v>
      </c>
      <c r="BI186" s="156">
        <f t="shared" si="28"/>
        <v>0</v>
      </c>
      <c r="BJ186" s="15" t="s">
        <v>83</v>
      </c>
      <c r="BK186" s="156">
        <f t="shared" si="29"/>
        <v>0</v>
      </c>
      <c r="BL186" s="15" t="s">
        <v>178</v>
      </c>
      <c r="BM186" s="155" t="s">
        <v>327</v>
      </c>
    </row>
    <row r="187" spans="1:65" s="2" customFormat="1" ht="24.2" customHeight="1">
      <c r="A187" s="30"/>
      <c r="B187" s="142"/>
      <c r="C187" s="143" t="s">
        <v>328</v>
      </c>
      <c r="D187" s="143" t="s">
        <v>126</v>
      </c>
      <c r="E187" s="144" t="s">
        <v>329</v>
      </c>
      <c r="F187" s="145" t="s">
        <v>330</v>
      </c>
      <c r="G187" s="146" t="s">
        <v>331</v>
      </c>
      <c r="H187" s="147">
        <v>2.5979999999999999</v>
      </c>
      <c r="I187" s="148"/>
      <c r="J187" s="149">
        <f t="shared" si="20"/>
        <v>0</v>
      </c>
      <c r="K187" s="150"/>
      <c r="L187" s="31"/>
      <c r="M187" s="151" t="s">
        <v>1</v>
      </c>
      <c r="N187" s="152" t="s">
        <v>40</v>
      </c>
      <c r="O187" s="56"/>
      <c r="P187" s="153">
        <f t="shared" si="21"/>
        <v>0</v>
      </c>
      <c r="Q187" s="153">
        <v>0</v>
      </c>
      <c r="R187" s="153">
        <f t="shared" si="22"/>
        <v>0</v>
      </c>
      <c r="S187" s="153">
        <v>0</v>
      </c>
      <c r="T187" s="154">
        <f t="shared" si="2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5" t="s">
        <v>178</v>
      </c>
      <c r="AT187" s="155" t="s">
        <v>126</v>
      </c>
      <c r="AU187" s="155" t="s">
        <v>85</v>
      </c>
      <c r="AY187" s="15" t="s">
        <v>123</v>
      </c>
      <c r="BE187" s="156">
        <f t="shared" si="24"/>
        <v>0</v>
      </c>
      <c r="BF187" s="156">
        <f t="shared" si="25"/>
        <v>0</v>
      </c>
      <c r="BG187" s="156">
        <f t="shared" si="26"/>
        <v>0</v>
      </c>
      <c r="BH187" s="156">
        <f t="shared" si="27"/>
        <v>0</v>
      </c>
      <c r="BI187" s="156">
        <f t="shared" si="28"/>
        <v>0</v>
      </c>
      <c r="BJ187" s="15" t="s">
        <v>83</v>
      </c>
      <c r="BK187" s="156">
        <f t="shared" si="29"/>
        <v>0</v>
      </c>
      <c r="BL187" s="15" t="s">
        <v>178</v>
      </c>
      <c r="BM187" s="155" t="s">
        <v>332</v>
      </c>
    </row>
    <row r="188" spans="1:65" s="12" customFormat="1" ht="22.9" customHeight="1">
      <c r="B188" s="129"/>
      <c r="D188" s="130" t="s">
        <v>74</v>
      </c>
      <c r="E188" s="140" t="s">
        <v>333</v>
      </c>
      <c r="F188" s="140" t="s">
        <v>334</v>
      </c>
      <c r="I188" s="132"/>
      <c r="J188" s="141">
        <f>BK188</f>
        <v>0</v>
      </c>
      <c r="L188" s="129"/>
      <c r="M188" s="134"/>
      <c r="N188" s="135"/>
      <c r="O188" s="135"/>
      <c r="P188" s="136">
        <f>SUM(P189:P265)</f>
        <v>0</v>
      </c>
      <c r="Q188" s="135"/>
      <c r="R188" s="136">
        <f>SUM(R189:R265)</f>
        <v>426.12413660000021</v>
      </c>
      <c r="S188" s="135"/>
      <c r="T188" s="137">
        <f>SUM(T189:T265)</f>
        <v>102.27800000000001</v>
      </c>
      <c r="AR188" s="130" t="s">
        <v>138</v>
      </c>
      <c r="AT188" s="138" t="s">
        <v>74</v>
      </c>
      <c r="AU188" s="138" t="s">
        <v>83</v>
      </c>
      <c r="AY188" s="130" t="s">
        <v>123</v>
      </c>
      <c r="BK188" s="139">
        <f>SUM(BK189:BK265)</f>
        <v>0</v>
      </c>
    </row>
    <row r="189" spans="1:65" s="2" customFormat="1" ht="24.2" customHeight="1">
      <c r="A189" s="30"/>
      <c r="B189" s="142"/>
      <c r="C189" s="143" t="s">
        <v>335</v>
      </c>
      <c r="D189" s="143" t="s">
        <v>126</v>
      </c>
      <c r="E189" s="144" t="s">
        <v>336</v>
      </c>
      <c r="F189" s="145" t="s">
        <v>337</v>
      </c>
      <c r="G189" s="146" t="s">
        <v>338</v>
      </c>
      <c r="H189" s="147">
        <v>153.28</v>
      </c>
      <c r="I189" s="148"/>
      <c r="J189" s="149">
        <f>ROUND(I189*H189,2)</f>
        <v>0</v>
      </c>
      <c r="K189" s="150"/>
      <c r="L189" s="31"/>
      <c r="M189" s="151" t="s">
        <v>1</v>
      </c>
      <c r="N189" s="152" t="s">
        <v>40</v>
      </c>
      <c r="O189" s="56"/>
      <c r="P189" s="153">
        <f>O189*H189</f>
        <v>0</v>
      </c>
      <c r="Q189" s="153">
        <v>0</v>
      </c>
      <c r="R189" s="153">
        <f>Q189*H189</f>
        <v>0</v>
      </c>
      <c r="S189" s="153">
        <v>0</v>
      </c>
      <c r="T189" s="154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5" t="s">
        <v>178</v>
      </c>
      <c r="AT189" s="155" t="s">
        <v>126</v>
      </c>
      <c r="AU189" s="155" t="s">
        <v>85</v>
      </c>
      <c r="AY189" s="15" t="s">
        <v>123</v>
      </c>
      <c r="BE189" s="156">
        <f>IF(N189="základní",J189,0)</f>
        <v>0</v>
      </c>
      <c r="BF189" s="156">
        <f>IF(N189="snížená",J189,0)</f>
        <v>0</v>
      </c>
      <c r="BG189" s="156">
        <f>IF(N189="zákl. přenesená",J189,0)</f>
        <v>0</v>
      </c>
      <c r="BH189" s="156">
        <f>IF(N189="sníž. přenesená",J189,0)</f>
        <v>0</v>
      </c>
      <c r="BI189" s="156">
        <f>IF(N189="nulová",J189,0)</f>
        <v>0</v>
      </c>
      <c r="BJ189" s="15" t="s">
        <v>83</v>
      </c>
      <c r="BK189" s="156">
        <f>ROUND(I189*H189,2)</f>
        <v>0</v>
      </c>
      <c r="BL189" s="15" t="s">
        <v>178</v>
      </c>
      <c r="BM189" s="155" t="s">
        <v>339</v>
      </c>
    </row>
    <row r="190" spans="1:65" s="13" customFormat="1" ht="11.25">
      <c r="B190" s="157"/>
      <c r="D190" s="158" t="s">
        <v>132</v>
      </c>
      <c r="E190" s="159" t="s">
        <v>1</v>
      </c>
      <c r="F190" s="160" t="s">
        <v>340</v>
      </c>
      <c r="H190" s="161">
        <v>153.28</v>
      </c>
      <c r="I190" s="162"/>
      <c r="L190" s="157"/>
      <c r="M190" s="163"/>
      <c r="N190" s="164"/>
      <c r="O190" s="164"/>
      <c r="P190" s="164"/>
      <c r="Q190" s="164"/>
      <c r="R190" s="164"/>
      <c r="S190" s="164"/>
      <c r="T190" s="165"/>
      <c r="AT190" s="159" t="s">
        <v>132</v>
      </c>
      <c r="AU190" s="159" t="s">
        <v>85</v>
      </c>
      <c r="AV190" s="13" t="s">
        <v>85</v>
      </c>
      <c r="AW190" s="13" t="s">
        <v>31</v>
      </c>
      <c r="AX190" s="13" t="s">
        <v>83</v>
      </c>
      <c r="AY190" s="159" t="s">
        <v>123</v>
      </c>
    </row>
    <row r="191" spans="1:65" s="2" customFormat="1" ht="24.2" customHeight="1">
      <c r="A191" s="30"/>
      <c r="B191" s="142"/>
      <c r="C191" s="143" t="s">
        <v>341</v>
      </c>
      <c r="D191" s="143" t="s">
        <v>126</v>
      </c>
      <c r="E191" s="144" t="s">
        <v>342</v>
      </c>
      <c r="F191" s="145" t="s">
        <v>343</v>
      </c>
      <c r="G191" s="146" t="s">
        <v>188</v>
      </c>
      <c r="H191" s="147">
        <v>29</v>
      </c>
      <c r="I191" s="148"/>
      <c r="J191" s="149">
        <f>ROUND(I191*H191,2)</f>
        <v>0</v>
      </c>
      <c r="K191" s="150"/>
      <c r="L191" s="31"/>
      <c r="M191" s="151" t="s">
        <v>1</v>
      </c>
      <c r="N191" s="152" t="s">
        <v>40</v>
      </c>
      <c r="O191" s="56"/>
      <c r="P191" s="153">
        <f>O191*H191</f>
        <v>0</v>
      </c>
      <c r="Q191" s="153">
        <v>0</v>
      </c>
      <c r="R191" s="153">
        <f>Q191*H191</f>
        <v>0</v>
      </c>
      <c r="S191" s="153">
        <v>0</v>
      </c>
      <c r="T191" s="154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5" t="s">
        <v>178</v>
      </c>
      <c r="AT191" s="155" t="s">
        <v>126</v>
      </c>
      <c r="AU191" s="155" t="s">
        <v>85</v>
      </c>
      <c r="AY191" s="15" t="s">
        <v>123</v>
      </c>
      <c r="BE191" s="156">
        <f>IF(N191="základní",J191,0)</f>
        <v>0</v>
      </c>
      <c r="BF191" s="156">
        <f>IF(N191="snížená",J191,0)</f>
        <v>0</v>
      </c>
      <c r="BG191" s="156">
        <f>IF(N191="zákl. přenesená",J191,0)</f>
        <v>0</v>
      </c>
      <c r="BH191" s="156">
        <f>IF(N191="sníž. přenesená",J191,0)</f>
        <v>0</v>
      </c>
      <c r="BI191" s="156">
        <f>IF(N191="nulová",J191,0)</f>
        <v>0</v>
      </c>
      <c r="BJ191" s="15" t="s">
        <v>83</v>
      </c>
      <c r="BK191" s="156">
        <f>ROUND(I191*H191,2)</f>
        <v>0</v>
      </c>
      <c r="BL191" s="15" t="s">
        <v>178</v>
      </c>
      <c r="BM191" s="155" t="s">
        <v>344</v>
      </c>
    </row>
    <row r="192" spans="1:65" s="2" customFormat="1" ht="24.2" customHeight="1">
      <c r="A192" s="30"/>
      <c r="B192" s="142"/>
      <c r="C192" s="143" t="s">
        <v>345</v>
      </c>
      <c r="D192" s="143" t="s">
        <v>126</v>
      </c>
      <c r="E192" s="144" t="s">
        <v>346</v>
      </c>
      <c r="F192" s="145" t="s">
        <v>347</v>
      </c>
      <c r="G192" s="146" t="s">
        <v>188</v>
      </c>
      <c r="H192" s="147">
        <v>196</v>
      </c>
      <c r="I192" s="148"/>
      <c r="J192" s="149">
        <f>ROUND(I192*H192,2)</f>
        <v>0</v>
      </c>
      <c r="K192" s="150"/>
      <c r="L192" s="31"/>
      <c r="M192" s="151" t="s">
        <v>1</v>
      </c>
      <c r="N192" s="152" t="s">
        <v>40</v>
      </c>
      <c r="O192" s="56"/>
      <c r="P192" s="153">
        <f>O192*H192</f>
        <v>0</v>
      </c>
      <c r="Q192" s="153">
        <v>0</v>
      </c>
      <c r="R192" s="153">
        <f>Q192*H192</f>
        <v>0</v>
      </c>
      <c r="S192" s="153">
        <v>0</v>
      </c>
      <c r="T192" s="154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5" t="s">
        <v>178</v>
      </c>
      <c r="AT192" s="155" t="s">
        <v>126</v>
      </c>
      <c r="AU192" s="155" t="s">
        <v>85</v>
      </c>
      <c r="AY192" s="15" t="s">
        <v>123</v>
      </c>
      <c r="BE192" s="156">
        <f>IF(N192="základní",J192,0)</f>
        <v>0</v>
      </c>
      <c r="BF192" s="156">
        <f>IF(N192="snížená",J192,0)</f>
        <v>0</v>
      </c>
      <c r="BG192" s="156">
        <f>IF(N192="zákl. přenesená",J192,0)</f>
        <v>0</v>
      </c>
      <c r="BH192" s="156">
        <f>IF(N192="sníž. přenesená",J192,0)</f>
        <v>0</v>
      </c>
      <c r="BI192" s="156">
        <f>IF(N192="nulová",J192,0)</f>
        <v>0</v>
      </c>
      <c r="BJ192" s="15" t="s">
        <v>83</v>
      </c>
      <c r="BK192" s="156">
        <f>ROUND(I192*H192,2)</f>
        <v>0</v>
      </c>
      <c r="BL192" s="15" t="s">
        <v>178</v>
      </c>
      <c r="BM192" s="155" t="s">
        <v>348</v>
      </c>
    </row>
    <row r="193" spans="1:65" s="2" customFormat="1" ht="24.2" customHeight="1">
      <c r="A193" s="30"/>
      <c r="B193" s="142"/>
      <c r="C193" s="143" t="s">
        <v>349</v>
      </c>
      <c r="D193" s="143" t="s">
        <v>126</v>
      </c>
      <c r="E193" s="144" t="s">
        <v>350</v>
      </c>
      <c r="F193" s="145" t="s">
        <v>351</v>
      </c>
      <c r="G193" s="146" t="s">
        <v>188</v>
      </c>
      <c r="H193" s="147">
        <v>20</v>
      </c>
      <c r="I193" s="148"/>
      <c r="J193" s="149">
        <f>ROUND(I193*H193,2)</f>
        <v>0</v>
      </c>
      <c r="K193" s="150"/>
      <c r="L193" s="31"/>
      <c r="M193" s="151" t="s">
        <v>1</v>
      </c>
      <c r="N193" s="152" t="s">
        <v>40</v>
      </c>
      <c r="O193" s="56"/>
      <c r="P193" s="153">
        <f>O193*H193</f>
        <v>0</v>
      </c>
      <c r="Q193" s="153">
        <v>0</v>
      </c>
      <c r="R193" s="153">
        <f>Q193*H193</f>
        <v>0</v>
      </c>
      <c r="S193" s="153">
        <v>0</v>
      </c>
      <c r="T193" s="154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5" t="s">
        <v>178</v>
      </c>
      <c r="AT193" s="155" t="s">
        <v>126</v>
      </c>
      <c r="AU193" s="155" t="s">
        <v>85</v>
      </c>
      <c r="AY193" s="15" t="s">
        <v>123</v>
      </c>
      <c r="BE193" s="156">
        <f>IF(N193="základní",J193,0)</f>
        <v>0</v>
      </c>
      <c r="BF193" s="156">
        <f>IF(N193="snížená",J193,0)</f>
        <v>0</v>
      </c>
      <c r="BG193" s="156">
        <f>IF(N193="zákl. přenesená",J193,0)</f>
        <v>0</v>
      </c>
      <c r="BH193" s="156">
        <f>IF(N193="sníž. přenesená",J193,0)</f>
        <v>0</v>
      </c>
      <c r="BI193" s="156">
        <f>IF(N193="nulová",J193,0)</f>
        <v>0</v>
      </c>
      <c r="BJ193" s="15" t="s">
        <v>83</v>
      </c>
      <c r="BK193" s="156">
        <f>ROUND(I193*H193,2)</f>
        <v>0</v>
      </c>
      <c r="BL193" s="15" t="s">
        <v>178</v>
      </c>
      <c r="BM193" s="155" t="s">
        <v>352</v>
      </c>
    </row>
    <row r="194" spans="1:65" s="2" customFormat="1" ht="24.2" customHeight="1">
      <c r="A194" s="30"/>
      <c r="B194" s="142"/>
      <c r="C194" s="143" t="s">
        <v>353</v>
      </c>
      <c r="D194" s="143" t="s">
        <v>126</v>
      </c>
      <c r="E194" s="144" t="s">
        <v>354</v>
      </c>
      <c r="F194" s="145" t="s">
        <v>355</v>
      </c>
      <c r="G194" s="146" t="s">
        <v>188</v>
      </c>
      <c r="H194" s="147">
        <v>32</v>
      </c>
      <c r="I194" s="148"/>
      <c r="J194" s="149">
        <f>ROUND(I194*H194,2)</f>
        <v>0</v>
      </c>
      <c r="K194" s="150"/>
      <c r="L194" s="31"/>
      <c r="M194" s="151" t="s">
        <v>1</v>
      </c>
      <c r="N194" s="152" t="s">
        <v>40</v>
      </c>
      <c r="O194" s="56"/>
      <c r="P194" s="153">
        <f>O194*H194</f>
        <v>0</v>
      </c>
      <c r="Q194" s="153">
        <v>0</v>
      </c>
      <c r="R194" s="153">
        <f>Q194*H194</f>
        <v>0</v>
      </c>
      <c r="S194" s="153">
        <v>0</v>
      </c>
      <c r="T194" s="154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5" t="s">
        <v>178</v>
      </c>
      <c r="AT194" s="155" t="s">
        <v>126</v>
      </c>
      <c r="AU194" s="155" t="s">
        <v>85</v>
      </c>
      <c r="AY194" s="15" t="s">
        <v>123</v>
      </c>
      <c r="BE194" s="156">
        <f>IF(N194="základní",J194,0)</f>
        <v>0</v>
      </c>
      <c r="BF194" s="156">
        <f>IF(N194="snížená",J194,0)</f>
        <v>0</v>
      </c>
      <c r="BG194" s="156">
        <f>IF(N194="zákl. přenesená",J194,0)</f>
        <v>0</v>
      </c>
      <c r="BH194" s="156">
        <f>IF(N194="sníž. přenesená",J194,0)</f>
        <v>0</v>
      </c>
      <c r="BI194" s="156">
        <f>IF(N194="nulová",J194,0)</f>
        <v>0</v>
      </c>
      <c r="BJ194" s="15" t="s">
        <v>83</v>
      </c>
      <c r="BK194" s="156">
        <f>ROUND(I194*H194,2)</f>
        <v>0</v>
      </c>
      <c r="BL194" s="15" t="s">
        <v>178</v>
      </c>
      <c r="BM194" s="155" t="s">
        <v>356</v>
      </c>
    </row>
    <row r="195" spans="1:65" s="2" customFormat="1" ht="24.2" customHeight="1">
      <c r="A195" s="30"/>
      <c r="B195" s="142"/>
      <c r="C195" s="143" t="s">
        <v>357</v>
      </c>
      <c r="D195" s="143" t="s">
        <v>126</v>
      </c>
      <c r="E195" s="144" t="s">
        <v>358</v>
      </c>
      <c r="F195" s="145" t="s">
        <v>359</v>
      </c>
      <c r="G195" s="146" t="s">
        <v>338</v>
      </c>
      <c r="H195" s="147">
        <v>961.5</v>
      </c>
      <c r="I195" s="148"/>
      <c r="J195" s="149">
        <f>ROUND(I195*H195,2)</f>
        <v>0</v>
      </c>
      <c r="K195" s="150"/>
      <c r="L195" s="31"/>
      <c r="M195" s="151" t="s">
        <v>1</v>
      </c>
      <c r="N195" s="152" t="s">
        <v>40</v>
      </c>
      <c r="O195" s="56"/>
      <c r="P195" s="153">
        <f>O195*H195</f>
        <v>0</v>
      </c>
      <c r="Q195" s="153">
        <v>0</v>
      </c>
      <c r="R195" s="153">
        <f>Q195*H195</f>
        <v>0</v>
      </c>
      <c r="S195" s="153">
        <v>0</v>
      </c>
      <c r="T195" s="154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5" t="s">
        <v>178</v>
      </c>
      <c r="AT195" s="155" t="s">
        <v>126</v>
      </c>
      <c r="AU195" s="155" t="s">
        <v>85</v>
      </c>
      <c r="AY195" s="15" t="s">
        <v>123</v>
      </c>
      <c r="BE195" s="156">
        <f>IF(N195="základní",J195,0)</f>
        <v>0</v>
      </c>
      <c r="BF195" s="156">
        <f>IF(N195="snížená",J195,0)</f>
        <v>0</v>
      </c>
      <c r="BG195" s="156">
        <f>IF(N195="zákl. přenesená",J195,0)</f>
        <v>0</v>
      </c>
      <c r="BH195" s="156">
        <f>IF(N195="sníž. přenesená",J195,0)</f>
        <v>0</v>
      </c>
      <c r="BI195" s="156">
        <f>IF(N195="nulová",J195,0)</f>
        <v>0</v>
      </c>
      <c r="BJ195" s="15" t="s">
        <v>83</v>
      </c>
      <c r="BK195" s="156">
        <f>ROUND(I195*H195,2)</f>
        <v>0</v>
      </c>
      <c r="BL195" s="15" t="s">
        <v>178</v>
      </c>
      <c r="BM195" s="155" t="s">
        <v>360</v>
      </c>
    </row>
    <row r="196" spans="1:65" s="13" customFormat="1" ht="11.25">
      <c r="B196" s="157"/>
      <c r="D196" s="158" t="s">
        <v>132</v>
      </c>
      <c r="E196" s="159" t="s">
        <v>1</v>
      </c>
      <c r="F196" s="160" t="s">
        <v>361</v>
      </c>
      <c r="H196" s="161">
        <v>961.5</v>
      </c>
      <c r="I196" s="162"/>
      <c r="L196" s="157"/>
      <c r="M196" s="163"/>
      <c r="N196" s="164"/>
      <c r="O196" s="164"/>
      <c r="P196" s="164"/>
      <c r="Q196" s="164"/>
      <c r="R196" s="164"/>
      <c r="S196" s="164"/>
      <c r="T196" s="165"/>
      <c r="AT196" s="159" t="s">
        <v>132</v>
      </c>
      <c r="AU196" s="159" t="s">
        <v>85</v>
      </c>
      <c r="AV196" s="13" t="s">
        <v>85</v>
      </c>
      <c r="AW196" s="13" t="s">
        <v>31</v>
      </c>
      <c r="AX196" s="13" t="s">
        <v>83</v>
      </c>
      <c r="AY196" s="159" t="s">
        <v>123</v>
      </c>
    </row>
    <row r="197" spans="1:65" s="2" customFormat="1" ht="37.9" customHeight="1">
      <c r="A197" s="30"/>
      <c r="B197" s="142"/>
      <c r="C197" s="143" t="s">
        <v>362</v>
      </c>
      <c r="D197" s="143" t="s">
        <v>126</v>
      </c>
      <c r="E197" s="144" t="s">
        <v>363</v>
      </c>
      <c r="F197" s="145" t="s">
        <v>364</v>
      </c>
      <c r="G197" s="146" t="s">
        <v>188</v>
      </c>
      <c r="H197" s="147">
        <v>105</v>
      </c>
      <c r="I197" s="148"/>
      <c r="J197" s="149">
        <f t="shared" ref="J197:J202" si="30">ROUND(I197*H197,2)</f>
        <v>0</v>
      </c>
      <c r="K197" s="150"/>
      <c r="L197" s="31"/>
      <c r="M197" s="151" t="s">
        <v>1</v>
      </c>
      <c r="N197" s="152" t="s">
        <v>40</v>
      </c>
      <c r="O197" s="56"/>
      <c r="P197" s="153">
        <f t="shared" ref="P197:P202" si="31">O197*H197</f>
        <v>0</v>
      </c>
      <c r="Q197" s="153">
        <v>1.6240000000000001E-2</v>
      </c>
      <c r="R197" s="153">
        <f t="shared" ref="R197:R202" si="32">Q197*H197</f>
        <v>1.7052</v>
      </c>
      <c r="S197" s="153">
        <v>0</v>
      </c>
      <c r="T197" s="154">
        <f t="shared" ref="T197:T202" si="33"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55" t="s">
        <v>178</v>
      </c>
      <c r="AT197" s="155" t="s">
        <v>126</v>
      </c>
      <c r="AU197" s="155" t="s">
        <v>85</v>
      </c>
      <c r="AY197" s="15" t="s">
        <v>123</v>
      </c>
      <c r="BE197" s="156">
        <f t="shared" ref="BE197:BE202" si="34">IF(N197="základní",J197,0)</f>
        <v>0</v>
      </c>
      <c r="BF197" s="156">
        <f t="shared" ref="BF197:BF202" si="35">IF(N197="snížená",J197,0)</f>
        <v>0</v>
      </c>
      <c r="BG197" s="156">
        <f t="shared" ref="BG197:BG202" si="36">IF(N197="zákl. přenesená",J197,0)</f>
        <v>0</v>
      </c>
      <c r="BH197" s="156">
        <f t="shared" ref="BH197:BH202" si="37">IF(N197="sníž. přenesená",J197,0)</f>
        <v>0</v>
      </c>
      <c r="BI197" s="156">
        <f t="shared" ref="BI197:BI202" si="38">IF(N197="nulová",J197,0)</f>
        <v>0</v>
      </c>
      <c r="BJ197" s="15" t="s">
        <v>83</v>
      </c>
      <c r="BK197" s="156">
        <f t="shared" ref="BK197:BK202" si="39">ROUND(I197*H197,2)</f>
        <v>0</v>
      </c>
      <c r="BL197" s="15" t="s">
        <v>178</v>
      </c>
      <c r="BM197" s="155" t="s">
        <v>365</v>
      </c>
    </row>
    <row r="198" spans="1:65" s="2" customFormat="1" ht="16.5" customHeight="1">
      <c r="A198" s="30"/>
      <c r="B198" s="142"/>
      <c r="C198" s="166" t="s">
        <v>366</v>
      </c>
      <c r="D198" s="166" t="s">
        <v>171</v>
      </c>
      <c r="E198" s="167" t="s">
        <v>367</v>
      </c>
      <c r="F198" s="168" t="s">
        <v>368</v>
      </c>
      <c r="G198" s="169" t="s">
        <v>188</v>
      </c>
      <c r="H198" s="170">
        <v>945</v>
      </c>
      <c r="I198" s="171"/>
      <c r="J198" s="172">
        <f t="shared" si="30"/>
        <v>0</v>
      </c>
      <c r="K198" s="173"/>
      <c r="L198" s="174"/>
      <c r="M198" s="175" t="s">
        <v>1</v>
      </c>
      <c r="N198" s="176" t="s">
        <v>40</v>
      </c>
      <c r="O198" s="56"/>
      <c r="P198" s="153">
        <f t="shared" si="31"/>
        <v>0</v>
      </c>
      <c r="Q198" s="153">
        <v>0</v>
      </c>
      <c r="R198" s="153">
        <f t="shared" si="32"/>
        <v>0</v>
      </c>
      <c r="S198" s="153">
        <v>0</v>
      </c>
      <c r="T198" s="154">
        <f t="shared" si="33"/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5" t="s">
        <v>183</v>
      </c>
      <c r="AT198" s="155" t="s">
        <v>171</v>
      </c>
      <c r="AU198" s="155" t="s">
        <v>85</v>
      </c>
      <c r="AY198" s="15" t="s">
        <v>123</v>
      </c>
      <c r="BE198" s="156">
        <f t="shared" si="34"/>
        <v>0</v>
      </c>
      <c r="BF198" s="156">
        <f t="shared" si="35"/>
        <v>0</v>
      </c>
      <c r="BG198" s="156">
        <f t="shared" si="36"/>
        <v>0</v>
      </c>
      <c r="BH198" s="156">
        <f t="shared" si="37"/>
        <v>0</v>
      </c>
      <c r="BI198" s="156">
        <f t="shared" si="38"/>
        <v>0</v>
      </c>
      <c r="BJ198" s="15" t="s">
        <v>83</v>
      </c>
      <c r="BK198" s="156">
        <f t="shared" si="39"/>
        <v>0</v>
      </c>
      <c r="BL198" s="15" t="s">
        <v>178</v>
      </c>
      <c r="BM198" s="155" t="s">
        <v>369</v>
      </c>
    </row>
    <row r="199" spans="1:65" s="2" customFormat="1" ht="16.5" customHeight="1">
      <c r="A199" s="30"/>
      <c r="B199" s="142"/>
      <c r="C199" s="166" t="s">
        <v>370</v>
      </c>
      <c r="D199" s="166" t="s">
        <v>171</v>
      </c>
      <c r="E199" s="167" t="s">
        <v>371</v>
      </c>
      <c r="F199" s="168" t="s">
        <v>372</v>
      </c>
      <c r="G199" s="169" t="s">
        <v>164</v>
      </c>
      <c r="H199" s="170">
        <v>28</v>
      </c>
      <c r="I199" s="171"/>
      <c r="J199" s="172">
        <f t="shared" si="30"/>
        <v>0</v>
      </c>
      <c r="K199" s="173"/>
      <c r="L199" s="174"/>
      <c r="M199" s="175" t="s">
        <v>1</v>
      </c>
      <c r="N199" s="176" t="s">
        <v>40</v>
      </c>
      <c r="O199" s="56"/>
      <c r="P199" s="153">
        <f t="shared" si="31"/>
        <v>0</v>
      </c>
      <c r="Q199" s="153">
        <v>0</v>
      </c>
      <c r="R199" s="153">
        <f t="shared" si="32"/>
        <v>0</v>
      </c>
      <c r="S199" s="153">
        <v>0</v>
      </c>
      <c r="T199" s="154">
        <f t="shared" si="33"/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5" t="s">
        <v>259</v>
      </c>
      <c r="AT199" s="155" t="s">
        <v>171</v>
      </c>
      <c r="AU199" s="155" t="s">
        <v>85</v>
      </c>
      <c r="AY199" s="15" t="s">
        <v>123</v>
      </c>
      <c r="BE199" s="156">
        <f t="shared" si="34"/>
        <v>0</v>
      </c>
      <c r="BF199" s="156">
        <f t="shared" si="35"/>
        <v>0</v>
      </c>
      <c r="BG199" s="156">
        <f t="shared" si="36"/>
        <v>0</v>
      </c>
      <c r="BH199" s="156">
        <f t="shared" si="37"/>
        <v>0</v>
      </c>
      <c r="BI199" s="156">
        <f t="shared" si="38"/>
        <v>0</v>
      </c>
      <c r="BJ199" s="15" t="s">
        <v>83</v>
      </c>
      <c r="BK199" s="156">
        <f t="shared" si="39"/>
        <v>0</v>
      </c>
      <c r="BL199" s="15" t="s">
        <v>259</v>
      </c>
      <c r="BM199" s="155" t="s">
        <v>373</v>
      </c>
    </row>
    <row r="200" spans="1:65" s="2" customFormat="1" ht="16.5" customHeight="1">
      <c r="A200" s="30"/>
      <c r="B200" s="142"/>
      <c r="C200" s="166" t="s">
        <v>374</v>
      </c>
      <c r="D200" s="166" t="s">
        <v>171</v>
      </c>
      <c r="E200" s="167" t="s">
        <v>375</v>
      </c>
      <c r="F200" s="168" t="s">
        <v>376</v>
      </c>
      <c r="G200" s="169" t="s">
        <v>188</v>
      </c>
      <c r="H200" s="170">
        <v>35</v>
      </c>
      <c r="I200" s="171"/>
      <c r="J200" s="172">
        <f t="shared" si="30"/>
        <v>0</v>
      </c>
      <c r="K200" s="173"/>
      <c r="L200" s="174"/>
      <c r="M200" s="175" t="s">
        <v>1</v>
      </c>
      <c r="N200" s="176" t="s">
        <v>40</v>
      </c>
      <c r="O200" s="56"/>
      <c r="P200" s="153">
        <f t="shared" si="31"/>
        <v>0</v>
      </c>
      <c r="Q200" s="153">
        <v>0</v>
      </c>
      <c r="R200" s="153">
        <f t="shared" si="32"/>
        <v>0</v>
      </c>
      <c r="S200" s="153">
        <v>0</v>
      </c>
      <c r="T200" s="154">
        <f t="shared" si="33"/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5" t="s">
        <v>183</v>
      </c>
      <c r="AT200" s="155" t="s">
        <v>171</v>
      </c>
      <c r="AU200" s="155" t="s">
        <v>85</v>
      </c>
      <c r="AY200" s="15" t="s">
        <v>123</v>
      </c>
      <c r="BE200" s="156">
        <f t="shared" si="34"/>
        <v>0</v>
      </c>
      <c r="BF200" s="156">
        <f t="shared" si="35"/>
        <v>0</v>
      </c>
      <c r="BG200" s="156">
        <f t="shared" si="36"/>
        <v>0</v>
      </c>
      <c r="BH200" s="156">
        <f t="shared" si="37"/>
        <v>0</v>
      </c>
      <c r="BI200" s="156">
        <f t="shared" si="38"/>
        <v>0</v>
      </c>
      <c r="BJ200" s="15" t="s">
        <v>83</v>
      </c>
      <c r="BK200" s="156">
        <f t="shared" si="39"/>
        <v>0</v>
      </c>
      <c r="BL200" s="15" t="s">
        <v>178</v>
      </c>
      <c r="BM200" s="155" t="s">
        <v>377</v>
      </c>
    </row>
    <row r="201" spans="1:65" s="2" customFormat="1" ht="16.5" customHeight="1">
      <c r="A201" s="30"/>
      <c r="B201" s="142"/>
      <c r="C201" s="166" t="s">
        <v>378</v>
      </c>
      <c r="D201" s="166" t="s">
        <v>171</v>
      </c>
      <c r="E201" s="167" t="s">
        <v>379</v>
      </c>
      <c r="F201" s="168" t="s">
        <v>380</v>
      </c>
      <c r="G201" s="169" t="s">
        <v>381</v>
      </c>
      <c r="H201" s="170">
        <v>1</v>
      </c>
      <c r="I201" s="171"/>
      <c r="J201" s="172">
        <f t="shared" si="30"/>
        <v>0</v>
      </c>
      <c r="K201" s="173"/>
      <c r="L201" s="174"/>
      <c r="M201" s="175" t="s">
        <v>1</v>
      </c>
      <c r="N201" s="176" t="s">
        <v>40</v>
      </c>
      <c r="O201" s="56"/>
      <c r="P201" s="153">
        <f t="shared" si="31"/>
        <v>0</v>
      </c>
      <c r="Q201" s="153">
        <v>0</v>
      </c>
      <c r="R201" s="153">
        <f t="shared" si="32"/>
        <v>0</v>
      </c>
      <c r="S201" s="153">
        <v>0</v>
      </c>
      <c r="T201" s="154">
        <f t="shared" si="33"/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5" t="s">
        <v>183</v>
      </c>
      <c r="AT201" s="155" t="s">
        <v>171</v>
      </c>
      <c r="AU201" s="155" t="s">
        <v>85</v>
      </c>
      <c r="AY201" s="15" t="s">
        <v>123</v>
      </c>
      <c r="BE201" s="156">
        <f t="shared" si="34"/>
        <v>0</v>
      </c>
      <c r="BF201" s="156">
        <f t="shared" si="35"/>
        <v>0</v>
      </c>
      <c r="BG201" s="156">
        <f t="shared" si="36"/>
        <v>0</v>
      </c>
      <c r="BH201" s="156">
        <f t="shared" si="37"/>
        <v>0</v>
      </c>
      <c r="BI201" s="156">
        <f t="shared" si="38"/>
        <v>0</v>
      </c>
      <c r="BJ201" s="15" t="s">
        <v>83</v>
      </c>
      <c r="BK201" s="156">
        <f t="shared" si="39"/>
        <v>0</v>
      </c>
      <c r="BL201" s="15" t="s">
        <v>178</v>
      </c>
      <c r="BM201" s="155" t="s">
        <v>382</v>
      </c>
    </row>
    <row r="202" spans="1:65" s="2" customFormat="1" ht="16.5" customHeight="1">
      <c r="A202" s="30"/>
      <c r="B202" s="142"/>
      <c r="C202" s="143" t="s">
        <v>383</v>
      </c>
      <c r="D202" s="143" t="s">
        <v>126</v>
      </c>
      <c r="E202" s="144" t="s">
        <v>384</v>
      </c>
      <c r="F202" s="145" t="s">
        <v>385</v>
      </c>
      <c r="G202" s="146" t="s">
        <v>188</v>
      </c>
      <c r="H202" s="147">
        <v>1093</v>
      </c>
      <c r="I202" s="148"/>
      <c r="J202" s="149">
        <f t="shared" si="30"/>
        <v>0</v>
      </c>
      <c r="K202" s="150"/>
      <c r="L202" s="31"/>
      <c r="M202" s="151" t="s">
        <v>1</v>
      </c>
      <c r="N202" s="152" t="s">
        <v>40</v>
      </c>
      <c r="O202" s="56"/>
      <c r="P202" s="153">
        <f t="shared" si="31"/>
        <v>0</v>
      </c>
      <c r="Q202" s="153">
        <v>0</v>
      </c>
      <c r="R202" s="153">
        <f t="shared" si="32"/>
        <v>0</v>
      </c>
      <c r="S202" s="153">
        <v>0</v>
      </c>
      <c r="T202" s="154">
        <f t="shared" si="33"/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5" t="s">
        <v>178</v>
      </c>
      <c r="AT202" s="155" t="s">
        <v>126</v>
      </c>
      <c r="AU202" s="155" t="s">
        <v>85</v>
      </c>
      <c r="AY202" s="15" t="s">
        <v>123</v>
      </c>
      <c r="BE202" s="156">
        <f t="shared" si="34"/>
        <v>0</v>
      </c>
      <c r="BF202" s="156">
        <f t="shared" si="35"/>
        <v>0</v>
      </c>
      <c r="BG202" s="156">
        <f t="shared" si="36"/>
        <v>0</v>
      </c>
      <c r="BH202" s="156">
        <f t="shared" si="37"/>
        <v>0</v>
      </c>
      <c r="BI202" s="156">
        <f t="shared" si="38"/>
        <v>0</v>
      </c>
      <c r="BJ202" s="15" t="s">
        <v>83</v>
      </c>
      <c r="BK202" s="156">
        <f t="shared" si="39"/>
        <v>0</v>
      </c>
      <c r="BL202" s="15" t="s">
        <v>178</v>
      </c>
      <c r="BM202" s="155" t="s">
        <v>386</v>
      </c>
    </row>
    <row r="203" spans="1:65" s="13" customFormat="1" ht="11.25">
      <c r="B203" s="157"/>
      <c r="D203" s="158" t="s">
        <v>132</v>
      </c>
      <c r="E203" s="159" t="s">
        <v>1</v>
      </c>
      <c r="F203" s="160" t="s">
        <v>387</v>
      </c>
      <c r="H203" s="161">
        <v>1093</v>
      </c>
      <c r="I203" s="162"/>
      <c r="L203" s="157"/>
      <c r="M203" s="163"/>
      <c r="N203" s="164"/>
      <c r="O203" s="164"/>
      <c r="P203" s="164"/>
      <c r="Q203" s="164"/>
      <c r="R203" s="164"/>
      <c r="S203" s="164"/>
      <c r="T203" s="165"/>
      <c r="AT203" s="159" t="s">
        <v>132</v>
      </c>
      <c r="AU203" s="159" t="s">
        <v>85</v>
      </c>
      <c r="AV203" s="13" t="s">
        <v>85</v>
      </c>
      <c r="AW203" s="13" t="s">
        <v>31</v>
      </c>
      <c r="AX203" s="13" t="s">
        <v>83</v>
      </c>
      <c r="AY203" s="159" t="s">
        <v>123</v>
      </c>
    </row>
    <row r="204" spans="1:65" s="2" customFormat="1" ht="24.2" customHeight="1">
      <c r="A204" s="30"/>
      <c r="B204" s="142"/>
      <c r="C204" s="143" t="s">
        <v>388</v>
      </c>
      <c r="D204" s="143" t="s">
        <v>126</v>
      </c>
      <c r="E204" s="144" t="s">
        <v>389</v>
      </c>
      <c r="F204" s="145" t="s">
        <v>390</v>
      </c>
      <c r="G204" s="146" t="s">
        <v>338</v>
      </c>
      <c r="H204" s="147">
        <v>46.49</v>
      </c>
      <c r="I204" s="148"/>
      <c r="J204" s="149">
        <f>ROUND(I204*H204,2)</f>
        <v>0</v>
      </c>
      <c r="K204" s="150"/>
      <c r="L204" s="31"/>
      <c r="M204" s="151" t="s">
        <v>1</v>
      </c>
      <c r="N204" s="152" t="s">
        <v>40</v>
      </c>
      <c r="O204" s="56"/>
      <c r="P204" s="153">
        <f>O204*H204</f>
        <v>0</v>
      </c>
      <c r="Q204" s="153">
        <v>0</v>
      </c>
      <c r="R204" s="153">
        <f>Q204*H204</f>
        <v>0</v>
      </c>
      <c r="S204" s="153">
        <v>2.2000000000000002</v>
      </c>
      <c r="T204" s="154">
        <f>S204*H204</f>
        <v>102.27800000000001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5" t="s">
        <v>178</v>
      </c>
      <c r="AT204" s="155" t="s">
        <v>126</v>
      </c>
      <c r="AU204" s="155" t="s">
        <v>85</v>
      </c>
      <c r="AY204" s="15" t="s">
        <v>123</v>
      </c>
      <c r="BE204" s="156">
        <f>IF(N204="základní",J204,0)</f>
        <v>0</v>
      </c>
      <c r="BF204" s="156">
        <f>IF(N204="snížená",J204,0)</f>
        <v>0</v>
      </c>
      <c r="BG204" s="156">
        <f>IF(N204="zákl. přenesená",J204,0)</f>
        <v>0</v>
      </c>
      <c r="BH204" s="156">
        <f>IF(N204="sníž. přenesená",J204,0)</f>
        <v>0</v>
      </c>
      <c r="BI204" s="156">
        <f>IF(N204="nulová",J204,0)</f>
        <v>0</v>
      </c>
      <c r="BJ204" s="15" t="s">
        <v>83</v>
      </c>
      <c r="BK204" s="156">
        <f>ROUND(I204*H204,2)</f>
        <v>0</v>
      </c>
      <c r="BL204" s="15" t="s">
        <v>178</v>
      </c>
      <c r="BM204" s="155" t="s">
        <v>391</v>
      </c>
    </row>
    <row r="205" spans="1:65" s="13" customFormat="1" ht="11.25">
      <c r="B205" s="157"/>
      <c r="D205" s="158" t="s">
        <v>132</v>
      </c>
      <c r="E205" s="159" t="s">
        <v>1</v>
      </c>
      <c r="F205" s="160" t="s">
        <v>392</v>
      </c>
      <c r="H205" s="161">
        <v>46.49</v>
      </c>
      <c r="I205" s="162"/>
      <c r="L205" s="157"/>
      <c r="M205" s="163"/>
      <c r="N205" s="164"/>
      <c r="O205" s="164"/>
      <c r="P205" s="164"/>
      <c r="Q205" s="164"/>
      <c r="R205" s="164"/>
      <c r="S205" s="164"/>
      <c r="T205" s="165"/>
      <c r="AT205" s="159" t="s">
        <v>132</v>
      </c>
      <c r="AU205" s="159" t="s">
        <v>85</v>
      </c>
      <c r="AV205" s="13" t="s">
        <v>85</v>
      </c>
      <c r="AW205" s="13" t="s">
        <v>31</v>
      </c>
      <c r="AX205" s="13" t="s">
        <v>83</v>
      </c>
      <c r="AY205" s="159" t="s">
        <v>123</v>
      </c>
    </row>
    <row r="206" spans="1:65" s="2" customFormat="1" ht="24.2" customHeight="1">
      <c r="A206" s="30"/>
      <c r="B206" s="142"/>
      <c r="C206" s="143" t="s">
        <v>393</v>
      </c>
      <c r="D206" s="143" t="s">
        <v>126</v>
      </c>
      <c r="E206" s="144" t="s">
        <v>394</v>
      </c>
      <c r="F206" s="145" t="s">
        <v>395</v>
      </c>
      <c r="G206" s="146" t="s">
        <v>396</v>
      </c>
      <c r="H206" s="147">
        <v>96</v>
      </c>
      <c r="I206" s="148"/>
      <c r="J206" s="149">
        <f>ROUND(I206*H206,2)</f>
        <v>0</v>
      </c>
      <c r="K206" s="150"/>
      <c r="L206" s="31"/>
      <c r="M206" s="151" t="s">
        <v>1</v>
      </c>
      <c r="N206" s="152" t="s">
        <v>40</v>
      </c>
      <c r="O206" s="56"/>
      <c r="P206" s="153">
        <f>O206*H206</f>
        <v>0</v>
      </c>
      <c r="Q206" s="153">
        <v>8.4000000000000003E-4</v>
      </c>
      <c r="R206" s="153">
        <f>Q206*H206</f>
        <v>8.0640000000000003E-2</v>
      </c>
      <c r="S206" s="153">
        <v>0</v>
      </c>
      <c r="T206" s="154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5" t="s">
        <v>178</v>
      </c>
      <c r="AT206" s="155" t="s">
        <v>126</v>
      </c>
      <c r="AU206" s="155" t="s">
        <v>85</v>
      </c>
      <c r="AY206" s="15" t="s">
        <v>123</v>
      </c>
      <c r="BE206" s="156">
        <f>IF(N206="základní",J206,0)</f>
        <v>0</v>
      </c>
      <c r="BF206" s="156">
        <f>IF(N206="snížená",J206,0)</f>
        <v>0</v>
      </c>
      <c r="BG206" s="156">
        <f>IF(N206="zákl. přenesená",J206,0)</f>
        <v>0</v>
      </c>
      <c r="BH206" s="156">
        <f>IF(N206="sníž. přenesená",J206,0)</f>
        <v>0</v>
      </c>
      <c r="BI206" s="156">
        <f>IF(N206="nulová",J206,0)</f>
        <v>0</v>
      </c>
      <c r="BJ206" s="15" t="s">
        <v>83</v>
      </c>
      <c r="BK206" s="156">
        <f>ROUND(I206*H206,2)</f>
        <v>0</v>
      </c>
      <c r="BL206" s="15" t="s">
        <v>178</v>
      </c>
      <c r="BM206" s="155" t="s">
        <v>397</v>
      </c>
    </row>
    <row r="207" spans="1:65" s="2" customFormat="1" ht="21.75" customHeight="1">
      <c r="A207" s="30"/>
      <c r="B207" s="142"/>
      <c r="C207" s="143" t="s">
        <v>398</v>
      </c>
      <c r="D207" s="143" t="s">
        <v>126</v>
      </c>
      <c r="E207" s="144" t="s">
        <v>399</v>
      </c>
      <c r="F207" s="145" t="s">
        <v>400</v>
      </c>
      <c r="G207" s="146" t="s">
        <v>396</v>
      </c>
      <c r="H207" s="147">
        <v>259.08</v>
      </c>
      <c r="I207" s="148"/>
      <c r="J207" s="149">
        <f>ROUND(I207*H207,2)</f>
        <v>0</v>
      </c>
      <c r="K207" s="150"/>
      <c r="L207" s="31"/>
      <c r="M207" s="151" t="s">
        <v>1</v>
      </c>
      <c r="N207" s="152" t="s">
        <v>40</v>
      </c>
      <c r="O207" s="56"/>
      <c r="P207" s="153">
        <f>O207*H207</f>
        <v>0</v>
      </c>
      <c r="Q207" s="153">
        <v>6.9999999999999999E-4</v>
      </c>
      <c r="R207" s="153">
        <f>Q207*H207</f>
        <v>0.18135599999999999</v>
      </c>
      <c r="S207" s="153">
        <v>0</v>
      </c>
      <c r="T207" s="154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5" t="s">
        <v>178</v>
      </c>
      <c r="AT207" s="155" t="s">
        <v>126</v>
      </c>
      <c r="AU207" s="155" t="s">
        <v>85</v>
      </c>
      <c r="AY207" s="15" t="s">
        <v>123</v>
      </c>
      <c r="BE207" s="156">
        <f>IF(N207="základní",J207,0)</f>
        <v>0</v>
      </c>
      <c r="BF207" s="156">
        <f>IF(N207="snížená",J207,0)</f>
        <v>0</v>
      </c>
      <c r="BG207" s="156">
        <f>IF(N207="zákl. přenesená",J207,0)</f>
        <v>0</v>
      </c>
      <c r="BH207" s="156">
        <f>IF(N207="sníž. přenesená",J207,0)</f>
        <v>0</v>
      </c>
      <c r="BI207" s="156">
        <f>IF(N207="nulová",J207,0)</f>
        <v>0</v>
      </c>
      <c r="BJ207" s="15" t="s">
        <v>83</v>
      </c>
      <c r="BK207" s="156">
        <f>ROUND(I207*H207,2)</f>
        <v>0</v>
      </c>
      <c r="BL207" s="15" t="s">
        <v>178</v>
      </c>
      <c r="BM207" s="155" t="s">
        <v>401</v>
      </c>
    </row>
    <row r="208" spans="1:65" s="13" customFormat="1" ht="11.25">
      <c r="B208" s="157"/>
      <c r="D208" s="158" t="s">
        <v>132</v>
      </c>
      <c r="E208" s="159" t="s">
        <v>1</v>
      </c>
      <c r="F208" s="160" t="s">
        <v>402</v>
      </c>
      <c r="H208" s="161">
        <v>259.08</v>
      </c>
      <c r="I208" s="162"/>
      <c r="L208" s="157"/>
      <c r="M208" s="163"/>
      <c r="N208" s="164"/>
      <c r="O208" s="164"/>
      <c r="P208" s="164"/>
      <c r="Q208" s="164"/>
      <c r="R208" s="164"/>
      <c r="S208" s="164"/>
      <c r="T208" s="165"/>
      <c r="AT208" s="159" t="s">
        <v>132</v>
      </c>
      <c r="AU208" s="159" t="s">
        <v>85</v>
      </c>
      <c r="AV208" s="13" t="s">
        <v>85</v>
      </c>
      <c r="AW208" s="13" t="s">
        <v>31</v>
      </c>
      <c r="AX208" s="13" t="s">
        <v>83</v>
      </c>
      <c r="AY208" s="159" t="s">
        <v>123</v>
      </c>
    </row>
    <row r="209" spans="1:65" s="2" customFormat="1" ht="24.2" customHeight="1">
      <c r="A209" s="30"/>
      <c r="B209" s="142"/>
      <c r="C209" s="143" t="s">
        <v>403</v>
      </c>
      <c r="D209" s="143" t="s">
        <v>126</v>
      </c>
      <c r="E209" s="144" t="s">
        <v>404</v>
      </c>
      <c r="F209" s="145" t="s">
        <v>405</v>
      </c>
      <c r="G209" s="146" t="s">
        <v>396</v>
      </c>
      <c r="H209" s="147">
        <v>96</v>
      </c>
      <c r="I209" s="148"/>
      <c r="J209" s="149">
        <f>ROUND(I209*H209,2)</f>
        <v>0</v>
      </c>
      <c r="K209" s="150"/>
      <c r="L209" s="31"/>
      <c r="M209" s="151" t="s">
        <v>1</v>
      </c>
      <c r="N209" s="152" t="s">
        <v>40</v>
      </c>
      <c r="O209" s="56"/>
      <c r="P209" s="153">
        <f>O209*H209</f>
        <v>0</v>
      </c>
      <c r="Q209" s="153">
        <v>0</v>
      </c>
      <c r="R209" s="153">
        <f>Q209*H209</f>
        <v>0</v>
      </c>
      <c r="S209" s="153">
        <v>0</v>
      </c>
      <c r="T209" s="154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5" t="s">
        <v>178</v>
      </c>
      <c r="AT209" s="155" t="s">
        <v>126</v>
      </c>
      <c r="AU209" s="155" t="s">
        <v>85</v>
      </c>
      <c r="AY209" s="15" t="s">
        <v>123</v>
      </c>
      <c r="BE209" s="156">
        <f>IF(N209="základní",J209,0)</f>
        <v>0</v>
      </c>
      <c r="BF209" s="156">
        <f>IF(N209="snížená",J209,0)</f>
        <v>0</v>
      </c>
      <c r="BG209" s="156">
        <f>IF(N209="zákl. přenesená",J209,0)</f>
        <v>0</v>
      </c>
      <c r="BH209" s="156">
        <f>IF(N209="sníž. přenesená",J209,0)</f>
        <v>0</v>
      </c>
      <c r="BI209" s="156">
        <f>IF(N209="nulová",J209,0)</f>
        <v>0</v>
      </c>
      <c r="BJ209" s="15" t="s">
        <v>83</v>
      </c>
      <c r="BK209" s="156">
        <f>ROUND(I209*H209,2)</f>
        <v>0</v>
      </c>
      <c r="BL209" s="15" t="s">
        <v>178</v>
      </c>
      <c r="BM209" s="155" t="s">
        <v>406</v>
      </c>
    </row>
    <row r="210" spans="1:65" s="2" customFormat="1" ht="24.2" customHeight="1">
      <c r="A210" s="30"/>
      <c r="B210" s="142"/>
      <c r="C210" s="143" t="s">
        <v>407</v>
      </c>
      <c r="D210" s="143" t="s">
        <v>126</v>
      </c>
      <c r="E210" s="144" t="s">
        <v>408</v>
      </c>
      <c r="F210" s="145" t="s">
        <v>409</v>
      </c>
      <c r="G210" s="146" t="s">
        <v>396</v>
      </c>
      <c r="H210" s="147">
        <v>259.08</v>
      </c>
      <c r="I210" s="148"/>
      <c r="J210" s="149">
        <f>ROUND(I210*H210,2)</f>
        <v>0</v>
      </c>
      <c r="K210" s="150"/>
      <c r="L210" s="31"/>
      <c r="M210" s="151" t="s">
        <v>1</v>
      </c>
      <c r="N210" s="152" t="s">
        <v>40</v>
      </c>
      <c r="O210" s="56"/>
      <c r="P210" s="153">
        <f>O210*H210</f>
        <v>0</v>
      </c>
      <c r="Q210" s="153">
        <v>0</v>
      </c>
      <c r="R210" s="153">
        <f>Q210*H210</f>
        <v>0</v>
      </c>
      <c r="S210" s="153">
        <v>0</v>
      </c>
      <c r="T210" s="154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5" t="s">
        <v>178</v>
      </c>
      <c r="AT210" s="155" t="s">
        <v>126</v>
      </c>
      <c r="AU210" s="155" t="s">
        <v>85</v>
      </c>
      <c r="AY210" s="15" t="s">
        <v>123</v>
      </c>
      <c r="BE210" s="156">
        <f>IF(N210="základní",J210,0)</f>
        <v>0</v>
      </c>
      <c r="BF210" s="156">
        <f>IF(N210="snížená",J210,0)</f>
        <v>0</v>
      </c>
      <c r="BG210" s="156">
        <f>IF(N210="zákl. přenesená",J210,0)</f>
        <v>0</v>
      </c>
      <c r="BH210" s="156">
        <f>IF(N210="sníž. přenesená",J210,0)</f>
        <v>0</v>
      </c>
      <c r="BI210" s="156">
        <f>IF(N210="nulová",J210,0)</f>
        <v>0</v>
      </c>
      <c r="BJ210" s="15" t="s">
        <v>83</v>
      </c>
      <c r="BK210" s="156">
        <f>ROUND(I210*H210,2)</f>
        <v>0</v>
      </c>
      <c r="BL210" s="15" t="s">
        <v>178</v>
      </c>
      <c r="BM210" s="155" t="s">
        <v>410</v>
      </c>
    </row>
    <row r="211" spans="1:65" s="2" customFormat="1" ht="16.5" customHeight="1">
      <c r="A211" s="30"/>
      <c r="B211" s="142"/>
      <c r="C211" s="143" t="s">
        <v>178</v>
      </c>
      <c r="D211" s="143" t="s">
        <v>126</v>
      </c>
      <c r="E211" s="144" t="s">
        <v>411</v>
      </c>
      <c r="F211" s="145" t="s">
        <v>412</v>
      </c>
      <c r="G211" s="146" t="s">
        <v>396</v>
      </c>
      <c r="H211" s="147">
        <v>25.38</v>
      </c>
      <c r="I211" s="148"/>
      <c r="J211" s="149">
        <f>ROUND(I211*H211,2)</f>
        <v>0</v>
      </c>
      <c r="K211" s="150"/>
      <c r="L211" s="31"/>
      <c r="M211" s="151" t="s">
        <v>1</v>
      </c>
      <c r="N211" s="152" t="s">
        <v>40</v>
      </c>
      <c r="O211" s="56"/>
      <c r="P211" s="153">
        <f>O211*H211</f>
        <v>0</v>
      </c>
      <c r="Q211" s="153">
        <v>0</v>
      </c>
      <c r="R211" s="153">
        <f>Q211*H211</f>
        <v>0</v>
      </c>
      <c r="S211" s="153">
        <v>0</v>
      </c>
      <c r="T211" s="154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5" t="s">
        <v>130</v>
      </c>
      <c r="AT211" s="155" t="s">
        <v>126</v>
      </c>
      <c r="AU211" s="155" t="s">
        <v>85</v>
      </c>
      <c r="AY211" s="15" t="s">
        <v>123</v>
      </c>
      <c r="BE211" s="156">
        <f>IF(N211="základní",J211,0)</f>
        <v>0</v>
      </c>
      <c r="BF211" s="156">
        <f>IF(N211="snížená",J211,0)</f>
        <v>0</v>
      </c>
      <c r="BG211" s="156">
        <f>IF(N211="zákl. přenesená",J211,0)</f>
        <v>0</v>
      </c>
      <c r="BH211" s="156">
        <f>IF(N211="sníž. přenesená",J211,0)</f>
        <v>0</v>
      </c>
      <c r="BI211" s="156">
        <f>IF(N211="nulová",J211,0)</f>
        <v>0</v>
      </c>
      <c r="BJ211" s="15" t="s">
        <v>83</v>
      </c>
      <c r="BK211" s="156">
        <f>ROUND(I211*H211,2)</f>
        <v>0</v>
      </c>
      <c r="BL211" s="15" t="s">
        <v>130</v>
      </c>
      <c r="BM211" s="155" t="s">
        <v>413</v>
      </c>
    </row>
    <row r="212" spans="1:65" s="2" customFormat="1" ht="33" customHeight="1">
      <c r="A212" s="30"/>
      <c r="B212" s="142"/>
      <c r="C212" s="143" t="s">
        <v>414</v>
      </c>
      <c r="D212" s="143" t="s">
        <v>126</v>
      </c>
      <c r="E212" s="144" t="s">
        <v>415</v>
      </c>
      <c r="F212" s="145" t="s">
        <v>416</v>
      </c>
      <c r="G212" s="146" t="s">
        <v>338</v>
      </c>
      <c r="H212" s="147">
        <v>41.96</v>
      </c>
      <c r="I212" s="148"/>
      <c r="J212" s="149">
        <f>ROUND(I212*H212,2)</f>
        <v>0</v>
      </c>
      <c r="K212" s="150"/>
      <c r="L212" s="31"/>
      <c r="M212" s="151" t="s">
        <v>1</v>
      </c>
      <c r="N212" s="152" t="s">
        <v>40</v>
      </c>
      <c r="O212" s="56"/>
      <c r="P212" s="153">
        <f>O212*H212</f>
        <v>0</v>
      </c>
      <c r="Q212" s="153">
        <v>2.2563399999999998</v>
      </c>
      <c r="R212" s="153">
        <f>Q212*H212</f>
        <v>94.676026399999998</v>
      </c>
      <c r="S212" s="153">
        <v>0</v>
      </c>
      <c r="T212" s="154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5" t="s">
        <v>178</v>
      </c>
      <c r="AT212" s="155" t="s">
        <v>126</v>
      </c>
      <c r="AU212" s="155" t="s">
        <v>85</v>
      </c>
      <c r="AY212" s="15" t="s">
        <v>123</v>
      </c>
      <c r="BE212" s="156">
        <f>IF(N212="základní",J212,0)</f>
        <v>0</v>
      </c>
      <c r="BF212" s="156">
        <f>IF(N212="snížená",J212,0)</f>
        <v>0</v>
      </c>
      <c r="BG212" s="156">
        <f>IF(N212="zákl. přenesená",J212,0)</f>
        <v>0</v>
      </c>
      <c r="BH212" s="156">
        <f>IF(N212="sníž. přenesená",J212,0)</f>
        <v>0</v>
      </c>
      <c r="BI212" s="156">
        <f>IF(N212="nulová",J212,0)</f>
        <v>0</v>
      </c>
      <c r="BJ212" s="15" t="s">
        <v>83</v>
      </c>
      <c r="BK212" s="156">
        <f>ROUND(I212*H212,2)</f>
        <v>0</v>
      </c>
      <c r="BL212" s="15" t="s">
        <v>178</v>
      </c>
      <c r="BM212" s="155" t="s">
        <v>417</v>
      </c>
    </row>
    <row r="213" spans="1:65" s="2" customFormat="1" ht="33" customHeight="1">
      <c r="A213" s="30"/>
      <c r="B213" s="142"/>
      <c r="C213" s="143" t="s">
        <v>418</v>
      </c>
      <c r="D213" s="143" t="s">
        <v>126</v>
      </c>
      <c r="E213" s="144" t="s">
        <v>419</v>
      </c>
      <c r="F213" s="145" t="s">
        <v>420</v>
      </c>
      <c r="G213" s="146" t="s">
        <v>338</v>
      </c>
      <c r="H213" s="147">
        <v>6</v>
      </c>
      <c r="I213" s="148"/>
      <c r="J213" s="149">
        <f>ROUND(I213*H213,2)</f>
        <v>0</v>
      </c>
      <c r="K213" s="150"/>
      <c r="L213" s="31"/>
      <c r="M213" s="151" t="s">
        <v>1</v>
      </c>
      <c r="N213" s="152" t="s">
        <v>40</v>
      </c>
      <c r="O213" s="56"/>
      <c r="P213" s="153">
        <f>O213*H213</f>
        <v>0</v>
      </c>
      <c r="Q213" s="153">
        <v>2.2563399999999998</v>
      </c>
      <c r="R213" s="153">
        <f>Q213*H213</f>
        <v>13.538039999999999</v>
      </c>
      <c r="S213" s="153">
        <v>0</v>
      </c>
      <c r="T213" s="154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5" t="s">
        <v>178</v>
      </c>
      <c r="AT213" s="155" t="s">
        <v>126</v>
      </c>
      <c r="AU213" s="155" t="s">
        <v>85</v>
      </c>
      <c r="AY213" s="15" t="s">
        <v>123</v>
      </c>
      <c r="BE213" s="156">
        <f>IF(N213="základní",J213,0)</f>
        <v>0</v>
      </c>
      <c r="BF213" s="156">
        <f>IF(N213="snížená",J213,0)</f>
        <v>0</v>
      </c>
      <c r="BG213" s="156">
        <f>IF(N213="zákl. přenesená",J213,0)</f>
        <v>0</v>
      </c>
      <c r="BH213" s="156">
        <f>IF(N213="sníž. přenesená",J213,0)</f>
        <v>0</v>
      </c>
      <c r="BI213" s="156">
        <f>IF(N213="nulová",J213,0)</f>
        <v>0</v>
      </c>
      <c r="BJ213" s="15" t="s">
        <v>83</v>
      </c>
      <c r="BK213" s="156">
        <f>ROUND(I213*H213,2)</f>
        <v>0</v>
      </c>
      <c r="BL213" s="15" t="s">
        <v>178</v>
      </c>
      <c r="BM213" s="155" t="s">
        <v>421</v>
      </c>
    </row>
    <row r="214" spans="1:65" s="13" customFormat="1" ht="11.25">
      <c r="B214" s="157"/>
      <c r="D214" s="158" t="s">
        <v>132</v>
      </c>
      <c r="E214" s="159" t="s">
        <v>1</v>
      </c>
      <c r="F214" s="160" t="s">
        <v>422</v>
      </c>
      <c r="H214" s="161">
        <v>6</v>
      </c>
      <c r="I214" s="162"/>
      <c r="L214" s="157"/>
      <c r="M214" s="163"/>
      <c r="N214" s="164"/>
      <c r="O214" s="164"/>
      <c r="P214" s="164"/>
      <c r="Q214" s="164"/>
      <c r="R214" s="164"/>
      <c r="S214" s="164"/>
      <c r="T214" s="165"/>
      <c r="AT214" s="159" t="s">
        <v>132</v>
      </c>
      <c r="AU214" s="159" t="s">
        <v>85</v>
      </c>
      <c r="AV214" s="13" t="s">
        <v>85</v>
      </c>
      <c r="AW214" s="13" t="s">
        <v>31</v>
      </c>
      <c r="AX214" s="13" t="s">
        <v>83</v>
      </c>
      <c r="AY214" s="159" t="s">
        <v>123</v>
      </c>
    </row>
    <row r="215" spans="1:65" s="2" customFormat="1" ht="37.9" customHeight="1">
      <c r="A215" s="30"/>
      <c r="B215" s="142"/>
      <c r="C215" s="143" t="s">
        <v>423</v>
      </c>
      <c r="D215" s="143" t="s">
        <v>126</v>
      </c>
      <c r="E215" s="144" t="s">
        <v>424</v>
      </c>
      <c r="F215" s="145" t="s">
        <v>425</v>
      </c>
      <c r="G215" s="146" t="s">
        <v>338</v>
      </c>
      <c r="H215" s="147">
        <v>28.13</v>
      </c>
      <c r="I215" s="148"/>
      <c r="J215" s="149">
        <f t="shared" ref="J215:J222" si="40">ROUND(I215*H215,2)</f>
        <v>0</v>
      </c>
      <c r="K215" s="150"/>
      <c r="L215" s="31"/>
      <c r="M215" s="151" t="s">
        <v>1</v>
      </c>
      <c r="N215" s="152" t="s">
        <v>40</v>
      </c>
      <c r="O215" s="56"/>
      <c r="P215" s="153">
        <f t="shared" ref="P215:P222" si="41">O215*H215</f>
        <v>0</v>
      </c>
      <c r="Q215" s="153">
        <v>2.2563399999999998</v>
      </c>
      <c r="R215" s="153">
        <f t="shared" ref="R215:R222" si="42">Q215*H215</f>
        <v>63.470844199999995</v>
      </c>
      <c r="S215" s="153">
        <v>0</v>
      </c>
      <c r="T215" s="154">
        <f t="shared" ref="T215:T222" si="43"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5" t="s">
        <v>178</v>
      </c>
      <c r="AT215" s="155" t="s">
        <v>126</v>
      </c>
      <c r="AU215" s="155" t="s">
        <v>85</v>
      </c>
      <c r="AY215" s="15" t="s">
        <v>123</v>
      </c>
      <c r="BE215" s="156">
        <f t="shared" ref="BE215:BE222" si="44">IF(N215="základní",J215,0)</f>
        <v>0</v>
      </c>
      <c r="BF215" s="156">
        <f t="shared" ref="BF215:BF222" si="45">IF(N215="snížená",J215,0)</f>
        <v>0</v>
      </c>
      <c r="BG215" s="156">
        <f t="shared" ref="BG215:BG222" si="46">IF(N215="zákl. přenesená",J215,0)</f>
        <v>0</v>
      </c>
      <c r="BH215" s="156">
        <f t="shared" ref="BH215:BH222" si="47">IF(N215="sníž. přenesená",J215,0)</f>
        <v>0</v>
      </c>
      <c r="BI215" s="156">
        <f t="shared" ref="BI215:BI222" si="48">IF(N215="nulová",J215,0)</f>
        <v>0</v>
      </c>
      <c r="BJ215" s="15" t="s">
        <v>83</v>
      </c>
      <c r="BK215" s="156">
        <f t="shared" ref="BK215:BK222" si="49">ROUND(I215*H215,2)</f>
        <v>0</v>
      </c>
      <c r="BL215" s="15" t="s">
        <v>178</v>
      </c>
      <c r="BM215" s="155" t="s">
        <v>426</v>
      </c>
    </row>
    <row r="216" spans="1:65" s="2" customFormat="1" ht="24.2" customHeight="1">
      <c r="A216" s="30"/>
      <c r="B216" s="142"/>
      <c r="C216" s="143" t="s">
        <v>427</v>
      </c>
      <c r="D216" s="143" t="s">
        <v>126</v>
      </c>
      <c r="E216" s="144" t="s">
        <v>428</v>
      </c>
      <c r="F216" s="145" t="s">
        <v>429</v>
      </c>
      <c r="G216" s="146" t="s">
        <v>338</v>
      </c>
      <c r="H216" s="147">
        <v>153.28</v>
      </c>
      <c r="I216" s="148"/>
      <c r="J216" s="149">
        <f t="shared" si="40"/>
        <v>0</v>
      </c>
      <c r="K216" s="150"/>
      <c r="L216" s="31"/>
      <c r="M216" s="151" t="s">
        <v>1</v>
      </c>
      <c r="N216" s="152" t="s">
        <v>40</v>
      </c>
      <c r="O216" s="56"/>
      <c r="P216" s="153">
        <f t="shared" si="41"/>
        <v>0</v>
      </c>
      <c r="Q216" s="153">
        <v>0</v>
      </c>
      <c r="R216" s="153">
        <f t="shared" si="42"/>
        <v>0</v>
      </c>
      <c r="S216" s="153">
        <v>0</v>
      </c>
      <c r="T216" s="154">
        <f t="shared" si="43"/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55" t="s">
        <v>178</v>
      </c>
      <c r="AT216" s="155" t="s">
        <v>126</v>
      </c>
      <c r="AU216" s="155" t="s">
        <v>85</v>
      </c>
      <c r="AY216" s="15" t="s">
        <v>123</v>
      </c>
      <c r="BE216" s="156">
        <f t="shared" si="44"/>
        <v>0</v>
      </c>
      <c r="BF216" s="156">
        <f t="shared" si="45"/>
        <v>0</v>
      </c>
      <c r="BG216" s="156">
        <f t="shared" si="46"/>
        <v>0</v>
      </c>
      <c r="BH216" s="156">
        <f t="shared" si="47"/>
        <v>0</v>
      </c>
      <c r="BI216" s="156">
        <f t="shared" si="48"/>
        <v>0</v>
      </c>
      <c r="BJ216" s="15" t="s">
        <v>83</v>
      </c>
      <c r="BK216" s="156">
        <f t="shared" si="49"/>
        <v>0</v>
      </c>
      <c r="BL216" s="15" t="s">
        <v>178</v>
      </c>
      <c r="BM216" s="155" t="s">
        <v>430</v>
      </c>
    </row>
    <row r="217" spans="1:65" s="2" customFormat="1" ht="24.2" customHeight="1">
      <c r="A217" s="30"/>
      <c r="B217" s="142"/>
      <c r="C217" s="143" t="s">
        <v>431</v>
      </c>
      <c r="D217" s="143" t="s">
        <v>126</v>
      </c>
      <c r="E217" s="144" t="s">
        <v>432</v>
      </c>
      <c r="F217" s="145" t="s">
        <v>433</v>
      </c>
      <c r="G217" s="146" t="s">
        <v>188</v>
      </c>
      <c r="H217" s="147">
        <v>29</v>
      </c>
      <c r="I217" s="148"/>
      <c r="J217" s="149">
        <f t="shared" si="40"/>
        <v>0</v>
      </c>
      <c r="K217" s="150"/>
      <c r="L217" s="31"/>
      <c r="M217" s="151" t="s">
        <v>1</v>
      </c>
      <c r="N217" s="152" t="s">
        <v>40</v>
      </c>
      <c r="O217" s="56"/>
      <c r="P217" s="153">
        <f t="shared" si="41"/>
        <v>0</v>
      </c>
      <c r="Q217" s="153">
        <v>0</v>
      </c>
      <c r="R217" s="153">
        <f t="shared" si="42"/>
        <v>0</v>
      </c>
      <c r="S217" s="153">
        <v>0</v>
      </c>
      <c r="T217" s="154">
        <f t="shared" si="43"/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5" t="s">
        <v>178</v>
      </c>
      <c r="AT217" s="155" t="s">
        <v>126</v>
      </c>
      <c r="AU217" s="155" t="s">
        <v>85</v>
      </c>
      <c r="AY217" s="15" t="s">
        <v>123</v>
      </c>
      <c r="BE217" s="156">
        <f t="shared" si="44"/>
        <v>0</v>
      </c>
      <c r="BF217" s="156">
        <f t="shared" si="45"/>
        <v>0</v>
      </c>
      <c r="BG217" s="156">
        <f t="shared" si="46"/>
        <v>0</v>
      </c>
      <c r="BH217" s="156">
        <f t="shared" si="47"/>
        <v>0</v>
      </c>
      <c r="BI217" s="156">
        <f t="shared" si="48"/>
        <v>0</v>
      </c>
      <c r="BJ217" s="15" t="s">
        <v>83</v>
      </c>
      <c r="BK217" s="156">
        <f t="shared" si="49"/>
        <v>0</v>
      </c>
      <c r="BL217" s="15" t="s">
        <v>178</v>
      </c>
      <c r="BM217" s="155" t="s">
        <v>434</v>
      </c>
    </row>
    <row r="218" spans="1:65" s="2" customFormat="1" ht="24.2" customHeight="1">
      <c r="A218" s="30"/>
      <c r="B218" s="142"/>
      <c r="C218" s="143" t="s">
        <v>435</v>
      </c>
      <c r="D218" s="143" t="s">
        <v>126</v>
      </c>
      <c r="E218" s="144" t="s">
        <v>436</v>
      </c>
      <c r="F218" s="145" t="s">
        <v>437</v>
      </c>
      <c r="G218" s="146" t="s">
        <v>188</v>
      </c>
      <c r="H218" s="147">
        <v>196</v>
      </c>
      <c r="I218" s="148"/>
      <c r="J218" s="149">
        <f t="shared" si="40"/>
        <v>0</v>
      </c>
      <c r="K218" s="150"/>
      <c r="L218" s="31"/>
      <c r="M218" s="151" t="s">
        <v>1</v>
      </c>
      <c r="N218" s="152" t="s">
        <v>40</v>
      </c>
      <c r="O218" s="56"/>
      <c r="P218" s="153">
        <f t="shared" si="41"/>
        <v>0</v>
      </c>
      <c r="Q218" s="153">
        <v>0</v>
      </c>
      <c r="R218" s="153">
        <f t="shared" si="42"/>
        <v>0</v>
      </c>
      <c r="S218" s="153">
        <v>0</v>
      </c>
      <c r="T218" s="154">
        <f t="shared" si="43"/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55" t="s">
        <v>178</v>
      </c>
      <c r="AT218" s="155" t="s">
        <v>126</v>
      </c>
      <c r="AU218" s="155" t="s">
        <v>85</v>
      </c>
      <c r="AY218" s="15" t="s">
        <v>123</v>
      </c>
      <c r="BE218" s="156">
        <f t="shared" si="44"/>
        <v>0</v>
      </c>
      <c r="BF218" s="156">
        <f t="shared" si="45"/>
        <v>0</v>
      </c>
      <c r="BG218" s="156">
        <f t="shared" si="46"/>
        <v>0</v>
      </c>
      <c r="BH218" s="156">
        <f t="shared" si="47"/>
        <v>0</v>
      </c>
      <c r="BI218" s="156">
        <f t="shared" si="48"/>
        <v>0</v>
      </c>
      <c r="BJ218" s="15" t="s">
        <v>83</v>
      </c>
      <c r="BK218" s="156">
        <f t="shared" si="49"/>
        <v>0</v>
      </c>
      <c r="BL218" s="15" t="s">
        <v>178</v>
      </c>
      <c r="BM218" s="155" t="s">
        <v>438</v>
      </c>
    </row>
    <row r="219" spans="1:65" s="2" customFormat="1" ht="24.2" customHeight="1">
      <c r="A219" s="30"/>
      <c r="B219" s="142"/>
      <c r="C219" s="143" t="s">
        <v>439</v>
      </c>
      <c r="D219" s="143" t="s">
        <v>126</v>
      </c>
      <c r="E219" s="144" t="s">
        <v>440</v>
      </c>
      <c r="F219" s="145" t="s">
        <v>441</v>
      </c>
      <c r="G219" s="146" t="s">
        <v>188</v>
      </c>
      <c r="H219" s="147">
        <v>20</v>
      </c>
      <c r="I219" s="148"/>
      <c r="J219" s="149">
        <f t="shared" si="40"/>
        <v>0</v>
      </c>
      <c r="K219" s="150"/>
      <c r="L219" s="31"/>
      <c r="M219" s="151" t="s">
        <v>1</v>
      </c>
      <c r="N219" s="152" t="s">
        <v>40</v>
      </c>
      <c r="O219" s="56"/>
      <c r="P219" s="153">
        <f t="shared" si="41"/>
        <v>0</v>
      </c>
      <c r="Q219" s="153">
        <v>0</v>
      </c>
      <c r="R219" s="153">
        <f t="shared" si="42"/>
        <v>0</v>
      </c>
      <c r="S219" s="153">
        <v>0</v>
      </c>
      <c r="T219" s="154">
        <f t="shared" si="43"/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5" t="s">
        <v>178</v>
      </c>
      <c r="AT219" s="155" t="s">
        <v>126</v>
      </c>
      <c r="AU219" s="155" t="s">
        <v>85</v>
      </c>
      <c r="AY219" s="15" t="s">
        <v>123</v>
      </c>
      <c r="BE219" s="156">
        <f t="shared" si="44"/>
        <v>0</v>
      </c>
      <c r="BF219" s="156">
        <f t="shared" si="45"/>
        <v>0</v>
      </c>
      <c r="BG219" s="156">
        <f t="shared" si="46"/>
        <v>0</v>
      </c>
      <c r="BH219" s="156">
        <f t="shared" si="47"/>
        <v>0</v>
      </c>
      <c r="BI219" s="156">
        <f t="shared" si="48"/>
        <v>0</v>
      </c>
      <c r="BJ219" s="15" t="s">
        <v>83</v>
      </c>
      <c r="BK219" s="156">
        <f t="shared" si="49"/>
        <v>0</v>
      </c>
      <c r="BL219" s="15" t="s">
        <v>178</v>
      </c>
      <c r="BM219" s="155" t="s">
        <v>442</v>
      </c>
    </row>
    <row r="220" spans="1:65" s="2" customFormat="1" ht="24.2" customHeight="1">
      <c r="A220" s="30"/>
      <c r="B220" s="142"/>
      <c r="C220" s="143" t="s">
        <v>443</v>
      </c>
      <c r="D220" s="143" t="s">
        <v>126</v>
      </c>
      <c r="E220" s="144" t="s">
        <v>444</v>
      </c>
      <c r="F220" s="145" t="s">
        <v>445</v>
      </c>
      <c r="G220" s="146" t="s">
        <v>188</v>
      </c>
      <c r="H220" s="147">
        <v>32</v>
      </c>
      <c r="I220" s="148"/>
      <c r="J220" s="149">
        <f t="shared" si="40"/>
        <v>0</v>
      </c>
      <c r="K220" s="150"/>
      <c r="L220" s="31"/>
      <c r="M220" s="151" t="s">
        <v>1</v>
      </c>
      <c r="N220" s="152" t="s">
        <v>40</v>
      </c>
      <c r="O220" s="56"/>
      <c r="P220" s="153">
        <f t="shared" si="41"/>
        <v>0</v>
      </c>
      <c r="Q220" s="153">
        <v>0</v>
      </c>
      <c r="R220" s="153">
        <f t="shared" si="42"/>
        <v>0</v>
      </c>
      <c r="S220" s="153">
        <v>0</v>
      </c>
      <c r="T220" s="154">
        <f t="shared" si="4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5" t="s">
        <v>178</v>
      </c>
      <c r="AT220" s="155" t="s">
        <v>126</v>
      </c>
      <c r="AU220" s="155" t="s">
        <v>85</v>
      </c>
      <c r="AY220" s="15" t="s">
        <v>123</v>
      </c>
      <c r="BE220" s="156">
        <f t="shared" si="44"/>
        <v>0</v>
      </c>
      <c r="BF220" s="156">
        <f t="shared" si="45"/>
        <v>0</v>
      </c>
      <c r="BG220" s="156">
        <f t="shared" si="46"/>
        <v>0</v>
      </c>
      <c r="BH220" s="156">
        <f t="shared" si="47"/>
        <v>0</v>
      </c>
      <c r="BI220" s="156">
        <f t="shared" si="48"/>
        <v>0</v>
      </c>
      <c r="BJ220" s="15" t="s">
        <v>83</v>
      </c>
      <c r="BK220" s="156">
        <f t="shared" si="49"/>
        <v>0</v>
      </c>
      <c r="BL220" s="15" t="s">
        <v>178</v>
      </c>
      <c r="BM220" s="155" t="s">
        <v>446</v>
      </c>
    </row>
    <row r="221" spans="1:65" s="2" customFormat="1" ht="24.2" customHeight="1">
      <c r="A221" s="30"/>
      <c r="B221" s="142"/>
      <c r="C221" s="143" t="s">
        <v>447</v>
      </c>
      <c r="D221" s="143" t="s">
        <v>126</v>
      </c>
      <c r="E221" s="144" t="s">
        <v>448</v>
      </c>
      <c r="F221" s="145" t="s">
        <v>449</v>
      </c>
      <c r="G221" s="146" t="s">
        <v>338</v>
      </c>
      <c r="H221" s="147">
        <v>961.5</v>
      </c>
      <c r="I221" s="148"/>
      <c r="J221" s="149">
        <f t="shared" si="40"/>
        <v>0</v>
      </c>
      <c r="K221" s="150"/>
      <c r="L221" s="31"/>
      <c r="M221" s="151" t="s">
        <v>1</v>
      </c>
      <c r="N221" s="152" t="s">
        <v>40</v>
      </c>
      <c r="O221" s="56"/>
      <c r="P221" s="153">
        <f t="shared" si="41"/>
        <v>0</v>
      </c>
      <c r="Q221" s="153">
        <v>0</v>
      </c>
      <c r="R221" s="153">
        <f t="shared" si="42"/>
        <v>0</v>
      </c>
      <c r="S221" s="153">
        <v>0</v>
      </c>
      <c r="T221" s="154">
        <f t="shared" si="4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5" t="s">
        <v>178</v>
      </c>
      <c r="AT221" s="155" t="s">
        <v>126</v>
      </c>
      <c r="AU221" s="155" t="s">
        <v>85</v>
      </c>
      <c r="AY221" s="15" t="s">
        <v>123</v>
      </c>
      <c r="BE221" s="156">
        <f t="shared" si="44"/>
        <v>0</v>
      </c>
      <c r="BF221" s="156">
        <f t="shared" si="45"/>
        <v>0</v>
      </c>
      <c r="BG221" s="156">
        <f t="shared" si="46"/>
        <v>0</v>
      </c>
      <c r="BH221" s="156">
        <f t="shared" si="47"/>
        <v>0</v>
      </c>
      <c r="BI221" s="156">
        <f t="shared" si="48"/>
        <v>0</v>
      </c>
      <c r="BJ221" s="15" t="s">
        <v>83</v>
      </c>
      <c r="BK221" s="156">
        <f t="shared" si="49"/>
        <v>0</v>
      </c>
      <c r="BL221" s="15" t="s">
        <v>178</v>
      </c>
      <c r="BM221" s="155" t="s">
        <v>450</v>
      </c>
    </row>
    <row r="222" spans="1:65" s="2" customFormat="1" ht="16.5" customHeight="1">
      <c r="A222" s="30"/>
      <c r="B222" s="142"/>
      <c r="C222" s="166" t="s">
        <v>451</v>
      </c>
      <c r="D222" s="166" t="s">
        <v>171</v>
      </c>
      <c r="E222" s="167" t="s">
        <v>452</v>
      </c>
      <c r="F222" s="168" t="s">
        <v>453</v>
      </c>
      <c r="G222" s="169" t="s">
        <v>129</v>
      </c>
      <c r="H222" s="170">
        <v>197.12</v>
      </c>
      <c r="I222" s="171"/>
      <c r="J222" s="172">
        <f t="shared" si="40"/>
        <v>0</v>
      </c>
      <c r="K222" s="173"/>
      <c r="L222" s="174"/>
      <c r="M222" s="175" t="s">
        <v>1</v>
      </c>
      <c r="N222" s="176" t="s">
        <v>40</v>
      </c>
      <c r="O222" s="56"/>
      <c r="P222" s="153">
        <f t="shared" si="41"/>
        <v>0</v>
      </c>
      <c r="Q222" s="153">
        <v>1</v>
      </c>
      <c r="R222" s="153">
        <f t="shared" si="42"/>
        <v>197.12</v>
      </c>
      <c r="S222" s="153">
        <v>0</v>
      </c>
      <c r="T222" s="154">
        <f t="shared" si="4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5" t="s">
        <v>183</v>
      </c>
      <c r="AT222" s="155" t="s">
        <v>171</v>
      </c>
      <c r="AU222" s="155" t="s">
        <v>85</v>
      </c>
      <c r="AY222" s="15" t="s">
        <v>123</v>
      </c>
      <c r="BE222" s="156">
        <f t="shared" si="44"/>
        <v>0</v>
      </c>
      <c r="BF222" s="156">
        <f t="shared" si="45"/>
        <v>0</v>
      </c>
      <c r="BG222" s="156">
        <f t="shared" si="46"/>
        <v>0</v>
      </c>
      <c r="BH222" s="156">
        <f t="shared" si="47"/>
        <v>0</v>
      </c>
      <c r="BI222" s="156">
        <f t="shared" si="48"/>
        <v>0</v>
      </c>
      <c r="BJ222" s="15" t="s">
        <v>83</v>
      </c>
      <c r="BK222" s="156">
        <f t="shared" si="49"/>
        <v>0</v>
      </c>
      <c r="BL222" s="15" t="s">
        <v>178</v>
      </c>
      <c r="BM222" s="155" t="s">
        <v>454</v>
      </c>
    </row>
    <row r="223" spans="1:65" s="13" customFormat="1" ht="11.25">
      <c r="B223" s="157"/>
      <c r="D223" s="158" t="s">
        <v>132</v>
      </c>
      <c r="E223" s="159" t="s">
        <v>1</v>
      </c>
      <c r="F223" s="160" t="s">
        <v>455</v>
      </c>
      <c r="H223" s="161">
        <v>197.12</v>
      </c>
      <c r="I223" s="162"/>
      <c r="L223" s="157"/>
      <c r="M223" s="163"/>
      <c r="N223" s="164"/>
      <c r="O223" s="164"/>
      <c r="P223" s="164"/>
      <c r="Q223" s="164"/>
      <c r="R223" s="164"/>
      <c r="S223" s="164"/>
      <c r="T223" s="165"/>
      <c r="AT223" s="159" t="s">
        <v>132</v>
      </c>
      <c r="AU223" s="159" t="s">
        <v>85</v>
      </c>
      <c r="AV223" s="13" t="s">
        <v>85</v>
      </c>
      <c r="AW223" s="13" t="s">
        <v>31</v>
      </c>
      <c r="AX223" s="13" t="s">
        <v>83</v>
      </c>
      <c r="AY223" s="159" t="s">
        <v>123</v>
      </c>
    </row>
    <row r="224" spans="1:65" s="2" customFormat="1" ht="24.2" customHeight="1">
      <c r="A224" s="30"/>
      <c r="B224" s="142"/>
      <c r="C224" s="143" t="s">
        <v>456</v>
      </c>
      <c r="D224" s="143" t="s">
        <v>126</v>
      </c>
      <c r="E224" s="144" t="s">
        <v>457</v>
      </c>
      <c r="F224" s="145" t="s">
        <v>458</v>
      </c>
      <c r="G224" s="146" t="s">
        <v>164</v>
      </c>
      <c r="H224" s="147">
        <v>18</v>
      </c>
      <c r="I224" s="148"/>
      <c r="J224" s="149">
        <f>ROUND(I224*H224,2)</f>
        <v>0</v>
      </c>
      <c r="K224" s="150"/>
      <c r="L224" s="31"/>
      <c r="M224" s="151" t="s">
        <v>1</v>
      </c>
      <c r="N224" s="152" t="s">
        <v>40</v>
      </c>
      <c r="O224" s="56"/>
      <c r="P224" s="153">
        <f>O224*H224</f>
        <v>0</v>
      </c>
      <c r="Q224" s="153">
        <v>3.8E-3</v>
      </c>
      <c r="R224" s="153">
        <f>Q224*H224</f>
        <v>6.8400000000000002E-2</v>
      </c>
      <c r="S224" s="153">
        <v>0</v>
      </c>
      <c r="T224" s="154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5" t="s">
        <v>178</v>
      </c>
      <c r="AT224" s="155" t="s">
        <v>126</v>
      </c>
      <c r="AU224" s="155" t="s">
        <v>85</v>
      </c>
      <c r="AY224" s="15" t="s">
        <v>123</v>
      </c>
      <c r="BE224" s="156">
        <f>IF(N224="základní",J224,0)</f>
        <v>0</v>
      </c>
      <c r="BF224" s="156">
        <f>IF(N224="snížená",J224,0)</f>
        <v>0</v>
      </c>
      <c r="BG224" s="156">
        <f>IF(N224="zákl. přenesená",J224,0)</f>
        <v>0</v>
      </c>
      <c r="BH224" s="156">
        <f>IF(N224="sníž. přenesená",J224,0)</f>
        <v>0</v>
      </c>
      <c r="BI224" s="156">
        <f>IF(N224="nulová",J224,0)</f>
        <v>0</v>
      </c>
      <c r="BJ224" s="15" t="s">
        <v>83</v>
      </c>
      <c r="BK224" s="156">
        <f>ROUND(I224*H224,2)</f>
        <v>0</v>
      </c>
      <c r="BL224" s="15" t="s">
        <v>178</v>
      </c>
      <c r="BM224" s="155" t="s">
        <v>459</v>
      </c>
    </row>
    <row r="225" spans="1:65" s="2" customFormat="1" ht="21.75" customHeight="1">
      <c r="A225" s="30"/>
      <c r="B225" s="142"/>
      <c r="C225" s="143" t="s">
        <v>460</v>
      </c>
      <c r="D225" s="143" t="s">
        <v>126</v>
      </c>
      <c r="E225" s="144" t="s">
        <v>461</v>
      </c>
      <c r="F225" s="145" t="s">
        <v>462</v>
      </c>
      <c r="G225" s="146" t="s">
        <v>164</v>
      </c>
      <c r="H225" s="147">
        <v>22</v>
      </c>
      <c r="I225" s="148"/>
      <c r="J225" s="149">
        <f>ROUND(I225*H225,2)</f>
        <v>0</v>
      </c>
      <c r="K225" s="150"/>
      <c r="L225" s="31"/>
      <c r="M225" s="151" t="s">
        <v>1</v>
      </c>
      <c r="N225" s="152" t="s">
        <v>40</v>
      </c>
      <c r="O225" s="56"/>
      <c r="P225" s="153">
        <f>O225*H225</f>
        <v>0</v>
      </c>
      <c r="Q225" s="153">
        <v>7.6E-3</v>
      </c>
      <c r="R225" s="153">
        <f>Q225*H225</f>
        <v>0.16719999999999999</v>
      </c>
      <c r="S225" s="153">
        <v>0</v>
      </c>
      <c r="T225" s="154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55" t="s">
        <v>178</v>
      </c>
      <c r="AT225" s="155" t="s">
        <v>126</v>
      </c>
      <c r="AU225" s="155" t="s">
        <v>85</v>
      </c>
      <c r="AY225" s="15" t="s">
        <v>123</v>
      </c>
      <c r="BE225" s="156">
        <f>IF(N225="základní",J225,0)</f>
        <v>0</v>
      </c>
      <c r="BF225" s="156">
        <f>IF(N225="snížená",J225,0)</f>
        <v>0</v>
      </c>
      <c r="BG225" s="156">
        <f>IF(N225="zákl. přenesená",J225,0)</f>
        <v>0</v>
      </c>
      <c r="BH225" s="156">
        <f>IF(N225="sníž. přenesená",J225,0)</f>
        <v>0</v>
      </c>
      <c r="BI225" s="156">
        <f>IF(N225="nulová",J225,0)</f>
        <v>0</v>
      </c>
      <c r="BJ225" s="15" t="s">
        <v>83</v>
      </c>
      <c r="BK225" s="156">
        <f>ROUND(I225*H225,2)</f>
        <v>0</v>
      </c>
      <c r="BL225" s="15" t="s">
        <v>178</v>
      </c>
      <c r="BM225" s="155" t="s">
        <v>463</v>
      </c>
    </row>
    <row r="226" spans="1:65" s="2" customFormat="1" ht="24.2" customHeight="1">
      <c r="A226" s="30"/>
      <c r="B226" s="142"/>
      <c r="C226" s="143" t="s">
        <v>464</v>
      </c>
      <c r="D226" s="143" t="s">
        <v>126</v>
      </c>
      <c r="E226" s="144" t="s">
        <v>465</v>
      </c>
      <c r="F226" s="145" t="s">
        <v>466</v>
      </c>
      <c r="G226" s="146" t="s">
        <v>188</v>
      </c>
      <c r="H226" s="147">
        <v>396</v>
      </c>
      <c r="I226" s="148"/>
      <c r="J226" s="149">
        <f>ROUND(I226*H226,2)</f>
        <v>0</v>
      </c>
      <c r="K226" s="150"/>
      <c r="L226" s="31"/>
      <c r="M226" s="151" t="s">
        <v>1</v>
      </c>
      <c r="N226" s="152" t="s">
        <v>40</v>
      </c>
      <c r="O226" s="56"/>
      <c r="P226" s="153">
        <f>O226*H226</f>
        <v>0</v>
      </c>
      <c r="Q226" s="153">
        <v>1.9E-3</v>
      </c>
      <c r="R226" s="153">
        <f>Q226*H226</f>
        <v>0.75239999999999996</v>
      </c>
      <c r="S226" s="153">
        <v>0</v>
      </c>
      <c r="T226" s="154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5" t="s">
        <v>178</v>
      </c>
      <c r="AT226" s="155" t="s">
        <v>126</v>
      </c>
      <c r="AU226" s="155" t="s">
        <v>85</v>
      </c>
      <c r="AY226" s="15" t="s">
        <v>123</v>
      </c>
      <c r="BE226" s="156">
        <f>IF(N226="základní",J226,0)</f>
        <v>0</v>
      </c>
      <c r="BF226" s="156">
        <f>IF(N226="snížená",J226,0)</f>
        <v>0</v>
      </c>
      <c r="BG226" s="156">
        <f>IF(N226="zákl. přenesená",J226,0)</f>
        <v>0</v>
      </c>
      <c r="BH226" s="156">
        <f>IF(N226="sníž. přenesená",J226,0)</f>
        <v>0</v>
      </c>
      <c r="BI226" s="156">
        <f>IF(N226="nulová",J226,0)</f>
        <v>0</v>
      </c>
      <c r="BJ226" s="15" t="s">
        <v>83</v>
      </c>
      <c r="BK226" s="156">
        <f>ROUND(I226*H226,2)</f>
        <v>0</v>
      </c>
      <c r="BL226" s="15" t="s">
        <v>178</v>
      </c>
      <c r="BM226" s="155" t="s">
        <v>467</v>
      </c>
    </row>
    <row r="227" spans="1:65" s="2" customFormat="1" ht="24.2" customHeight="1">
      <c r="A227" s="30"/>
      <c r="B227" s="142"/>
      <c r="C227" s="143" t="s">
        <v>468</v>
      </c>
      <c r="D227" s="143" t="s">
        <v>126</v>
      </c>
      <c r="E227" s="144" t="s">
        <v>469</v>
      </c>
      <c r="F227" s="145" t="s">
        <v>470</v>
      </c>
      <c r="G227" s="146" t="s">
        <v>188</v>
      </c>
      <c r="H227" s="147">
        <v>4263</v>
      </c>
      <c r="I227" s="148"/>
      <c r="J227" s="149">
        <f>ROUND(I227*H227,2)</f>
        <v>0</v>
      </c>
      <c r="K227" s="150"/>
      <c r="L227" s="31"/>
      <c r="M227" s="151" t="s">
        <v>1</v>
      </c>
      <c r="N227" s="152" t="s">
        <v>40</v>
      </c>
      <c r="O227" s="56"/>
      <c r="P227" s="153">
        <f>O227*H227</f>
        <v>0</v>
      </c>
      <c r="Q227" s="153">
        <v>0</v>
      </c>
      <c r="R227" s="153">
        <f>Q227*H227</f>
        <v>0</v>
      </c>
      <c r="S227" s="153">
        <v>0</v>
      </c>
      <c r="T227" s="154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5" t="s">
        <v>178</v>
      </c>
      <c r="AT227" s="155" t="s">
        <v>126</v>
      </c>
      <c r="AU227" s="155" t="s">
        <v>85</v>
      </c>
      <c r="AY227" s="15" t="s">
        <v>123</v>
      </c>
      <c r="BE227" s="156">
        <f>IF(N227="základní",J227,0)</f>
        <v>0</v>
      </c>
      <c r="BF227" s="156">
        <f>IF(N227="snížená",J227,0)</f>
        <v>0</v>
      </c>
      <c r="BG227" s="156">
        <f>IF(N227="zákl. přenesená",J227,0)</f>
        <v>0</v>
      </c>
      <c r="BH227" s="156">
        <f>IF(N227="sníž. přenesená",J227,0)</f>
        <v>0</v>
      </c>
      <c r="BI227" s="156">
        <f>IF(N227="nulová",J227,0)</f>
        <v>0</v>
      </c>
      <c r="BJ227" s="15" t="s">
        <v>83</v>
      </c>
      <c r="BK227" s="156">
        <f>ROUND(I227*H227,2)</f>
        <v>0</v>
      </c>
      <c r="BL227" s="15" t="s">
        <v>178</v>
      </c>
      <c r="BM227" s="155" t="s">
        <v>471</v>
      </c>
    </row>
    <row r="228" spans="1:65" s="13" customFormat="1" ht="11.25">
      <c r="B228" s="157"/>
      <c r="D228" s="158" t="s">
        <v>132</v>
      </c>
      <c r="E228" s="159" t="s">
        <v>1</v>
      </c>
      <c r="F228" s="160" t="s">
        <v>472</v>
      </c>
      <c r="H228" s="161">
        <v>4263</v>
      </c>
      <c r="I228" s="162"/>
      <c r="L228" s="157"/>
      <c r="M228" s="163"/>
      <c r="N228" s="164"/>
      <c r="O228" s="164"/>
      <c r="P228" s="164"/>
      <c r="Q228" s="164"/>
      <c r="R228" s="164"/>
      <c r="S228" s="164"/>
      <c r="T228" s="165"/>
      <c r="AT228" s="159" t="s">
        <v>132</v>
      </c>
      <c r="AU228" s="159" t="s">
        <v>85</v>
      </c>
      <c r="AV228" s="13" t="s">
        <v>85</v>
      </c>
      <c r="AW228" s="13" t="s">
        <v>31</v>
      </c>
      <c r="AX228" s="13" t="s">
        <v>83</v>
      </c>
      <c r="AY228" s="159" t="s">
        <v>123</v>
      </c>
    </row>
    <row r="229" spans="1:65" s="2" customFormat="1" ht="16.5" customHeight="1">
      <c r="A229" s="30"/>
      <c r="B229" s="142"/>
      <c r="C229" s="143" t="s">
        <v>473</v>
      </c>
      <c r="D229" s="143" t="s">
        <v>126</v>
      </c>
      <c r="E229" s="144" t="s">
        <v>474</v>
      </c>
      <c r="F229" s="145" t="s">
        <v>475</v>
      </c>
      <c r="G229" s="146" t="s">
        <v>188</v>
      </c>
      <c r="H229" s="147">
        <v>5013</v>
      </c>
      <c r="I229" s="148"/>
      <c r="J229" s="149">
        <f>ROUND(I229*H229,2)</f>
        <v>0</v>
      </c>
      <c r="K229" s="150"/>
      <c r="L229" s="31"/>
      <c r="M229" s="151" t="s">
        <v>1</v>
      </c>
      <c r="N229" s="152" t="s">
        <v>40</v>
      </c>
      <c r="O229" s="56"/>
      <c r="P229" s="153">
        <f>O229*H229</f>
        <v>0</v>
      </c>
      <c r="Q229" s="153">
        <v>9.0000000000000006E-5</v>
      </c>
      <c r="R229" s="153">
        <f>Q229*H229</f>
        <v>0.45117000000000002</v>
      </c>
      <c r="S229" s="153">
        <v>0</v>
      </c>
      <c r="T229" s="154">
        <f>S229*H229</f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5" t="s">
        <v>178</v>
      </c>
      <c r="AT229" s="155" t="s">
        <v>126</v>
      </c>
      <c r="AU229" s="155" t="s">
        <v>85</v>
      </c>
      <c r="AY229" s="15" t="s">
        <v>123</v>
      </c>
      <c r="BE229" s="156">
        <f>IF(N229="základní",J229,0)</f>
        <v>0</v>
      </c>
      <c r="BF229" s="156">
        <f>IF(N229="snížená",J229,0)</f>
        <v>0</v>
      </c>
      <c r="BG229" s="156">
        <f>IF(N229="zákl. přenesená",J229,0)</f>
        <v>0</v>
      </c>
      <c r="BH229" s="156">
        <f>IF(N229="sníž. přenesená",J229,0)</f>
        <v>0</v>
      </c>
      <c r="BI229" s="156">
        <f>IF(N229="nulová",J229,0)</f>
        <v>0</v>
      </c>
      <c r="BJ229" s="15" t="s">
        <v>83</v>
      </c>
      <c r="BK229" s="156">
        <f>ROUND(I229*H229,2)</f>
        <v>0</v>
      </c>
      <c r="BL229" s="15" t="s">
        <v>178</v>
      </c>
      <c r="BM229" s="155" t="s">
        <v>476</v>
      </c>
    </row>
    <row r="230" spans="1:65" s="13" customFormat="1" ht="11.25">
      <c r="B230" s="157"/>
      <c r="D230" s="158" t="s">
        <v>132</v>
      </c>
      <c r="E230" s="159" t="s">
        <v>1</v>
      </c>
      <c r="F230" s="160" t="s">
        <v>477</v>
      </c>
      <c r="H230" s="161">
        <v>5013</v>
      </c>
      <c r="I230" s="162"/>
      <c r="L230" s="157"/>
      <c r="M230" s="163"/>
      <c r="N230" s="164"/>
      <c r="O230" s="164"/>
      <c r="P230" s="164"/>
      <c r="Q230" s="164"/>
      <c r="R230" s="164"/>
      <c r="S230" s="164"/>
      <c r="T230" s="165"/>
      <c r="AT230" s="159" t="s">
        <v>132</v>
      </c>
      <c r="AU230" s="159" t="s">
        <v>85</v>
      </c>
      <c r="AV230" s="13" t="s">
        <v>85</v>
      </c>
      <c r="AW230" s="13" t="s">
        <v>31</v>
      </c>
      <c r="AX230" s="13" t="s">
        <v>83</v>
      </c>
      <c r="AY230" s="159" t="s">
        <v>123</v>
      </c>
    </row>
    <row r="231" spans="1:65" s="2" customFormat="1" ht="33" customHeight="1">
      <c r="A231" s="30"/>
      <c r="B231" s="142"/>
      <c r="C231" s="143" t="s">
        <v>478</v>
      </c>
      <c r="D231" s="143" t="s">
        <v>126</v>
      </c>
      <c r="E231" s="144" t="s">
        <v>479</v>
      </c>
      <c r="F231" s="145" t="s">
        <v>480</v>
      </c>
      <c r="G231" s="146" t="s">
        <v>188</v>
      </c>
      <c r="H231" s="147">
        <v>120</v>
      </c>
      <c r="I231" s="148"/>
      <c r="J231" s="149">
        <f t="shared" ref="J231:J265" si="50">ROUND(I231*H231,2)</f>
        <v>0</v>
      </c>
      <c r="K231" s="150"/>
      <c r="L231" s="31"/>
      <c r="M231" s="151" t="s">
        <v>1</v>
      </c>
      <c r="N231" s="152" t="s">
        <v>40</v>
      </c>
      <c r="O231" s="56"/>
      <c r="P231" s="153">
        <f t="shared" ref="P231:P265" si="51">O231*H231</f>
        <v>0</v>
      </c>
      <c r="Q231" s="153">
        <v>0.216</v>
      </c>
      <c r="R231" s="153">
        <f t="shared" ref="R231:R265" si="52">Q231*H231</f>
        <v>25.919999999999998</v>
      </c>
      <c r="S231" s="153">
        <v>0</v>
      </c>
      <c r="T231" s="154">
        <f t="shared" ref="T231:T265" si="53"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5" t="s">
        <v>178</v>
      </c>
      <c r="AT231" s="155" t="s">
        <v>126</v>
      </c>
      <c r="AU231" s="155" t="s">
        <v>85</v>
      </c>
      <c r="AY231" s="15" t="s">
        <v>123</v>
      </c>
      <c r="BE231" s="156">
        <f t="shared" ref="BE231:BE265" si="54">IF(N231="základní",J231,0)</f>
        <v>0</v>
      </c>
      <c r="BF231" s="156">
        <f t="shared" ref="BF231:BF265" si="55">IF(N231="snížená",J231,0)</f>
        <v>0</v>
      </c>
      <c r="BG231" s="156">
        <f t="shared" ref="BG231:BG265" si="56">IF(N231="zákl. přenesená",J231,0)</f>
        <v>0</v>
      </c>
      <c r="BH231" s="156">
        <f t="shared" ref="BH231:BH265" si="57">IF(N231="sníž. přenesená",J231,0)</f>
        <v>0</v>
      </c>
      <c r="BI231" s="156">
        <f t="shared" ref="BI231:BI265" si="58">IF(N231="nulová",J231,0)</f>
        <v>0</v>
      </c>
      <c r="BJ231" s="15" t="s">
        <v>83</v>
      </c>
      <c r="BK231" s="156">
        <f t="shared" ref="BK231:BK265" si="59">ROUND(I231*H231,2)</f>
        <v>0</v>
      </c>
      <c r="BL231" s="15" t="s">
        <v>178</v>
      </c>
      <c r="BM231" s="155" t="s">
        <v>481</v>
      </c>
    </row>
    <row r="232" spans="1:65" s="2" customFormat="1" ht="24.2" customHeight="1">
      <c r="A232" s="30"/>
      <c r="B232" s="142"/>
      <c r="C232" s="166" t="s">
        <v>482</v>
      </c>
      <c r="D232" s="166" t="s">
        <v>171</v>
      </c>
      <c r="E232" s="167" t="s">
        <v>483</v>
      </c>
      <c r="F232" s="168" t="s">
        <v>484</v>
      </c>
      <c r="G232" s="169" t="s">
        <v>188</v>
      </c>
      <c r="H232" s="170">
        <v>120</v>
      </c>
      <c r="I232" s="171"/>
      <c r="J232" s="172">
        <f t="shared" si="50"/>
        <v>0</v>
      </c>
      <c r="K232" s="173"/>
      <c r="L232" s="174"/>
      <c r="M232" s="175" t="s">
        <v>1</v>
      </c>
      <c r="N232" s="176" t="s">
        <v>40</v>
      </c>
      <c r="O232" s="56"/>
      <c r="P232" s="153">
        <f t="shared" si="51"/>
        <v>0</v>
      </c>
      <c r="Q232" s="153">
        <v>9.2000000000000003E-4</v>
      </c>
      <c r="R232" s="153">
        <f t="shared" si="52"/>
        <v>0.1104</v>
      </c>
      <c r="S232" s="153">
        <v>0</v>
      </c>
      <c r="T232" s="154">
        <f t="shared" si="53"/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55" t="s">
        <v>259</v>
      </c>
      <c r="AT232" s="155" t="s">
        <v>171</v>
      </c>
      <c r="AU232" s="155" t="s">
        <v>85</v>
      </c>
      <c r="AY232" s="15" t="s">
        <v>123</v>
      </c>
      <c r="BE232" s="156">
        <f t="shared" si="54"/>
        <v>0</v>
      </c>
      <c r="BF232" s="156">
        <f t="shared" si="55"/>
        <v>0</v>
      </c>
      <c r="BG232" s="156">
        <f t="shared" si="56"/>
        <v>0</v>
      </c>
      <c r="BH232" s="156">
        <f t="shared" si="57"/>
        <v>0</v>
      </c>
      <c r="BI232" s="156">
        <f t="shared" si="58"/>
        <v>0</v>
      </c>
      <c r="BJ232" s="15" t="s">
        <v>83</v>
      </c>
      <c r="BK232" s="156">
        <f t="shared" si="59"/>
        <v>0</v>
      </c>
      <c r="BL232" s="15" t="s">
        <v>259</v>
      </c>
      <c r="BM232" s="155" t="s">
        <v>485</v>
      </c>
    </row>
    <row r="233" spans="1:65" s="2" customFormat="1" ht="16.5" customHeight="1">
      <c r="A233" s="30"/>
      <c r="B233" s="142"/>
      <c r="C233" s="166" t="s">
        <v>486</v>
      </c>
      <c r="D233" s="166" t="s">
        <v>171</v>
      </c>
      <c r="E233" s="167" t="s">
        <v>487</v>
      </c>
      <c r="F233" s="168" t="s">
        <v>488</v>
      </c>
      <c r="G233" s="169" t="s">
        <v>164</v>
      </c>
      <c r="H233" s="170">
        <v>8</v>
      </c>
      <c r="I233" s="171"/>
      <c r="J233" s="172">
        <f t="shared" si="50"/>
        <v>0</v>
      </c>
      <c r="K233" s="173"/>
      <c r="L233" s="174"/>
      <c r="M233" s="175" t="s">
        <v>1</v>
      </c>
      <c r="N233" s="176" t="s">
        <v>40</v>
      </c>
      <c r="O233" s="56"/>
      <c r="P233" s="153">
        <f t="shared" si="51"/>
        <v>0</v>
      </c>
      <c r="Q233" s="153">
        <v>0</v>
      </c>
      <c r="R233" s="153">
        <f t="shared" si="52"/>
        <v>0</v>
      </c>
      <c r="S233" s="153">
        <v>0</v>
      </c>
      <c r="T233" s="154">
        <f t="shared" si="53"/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55" t="s">
        <v>259</v>
      </c>
      <c r="AT233" s="155" t="s">
        <v>171</v>
      </c>
      <c r="AU233" s="155" t="s">
        <v>85</v>
      </c>
      <c r="AY233" s="15" t="s">
        <v>123</v>
      </c>
      <c r="BE233" s="156">
        <f t="shared" si="54"/>
        <v>0</v>
      </c>
      <c r="BF233" s="156">
        <f t="shared" si="55"/>
        <v>0</v>
      </c>
      <c r="BG233" s="156">
        <f t="shared" si="56"/>
        <v>0</v>
      </c>
      <c r="BH233" s="156">
        <f t="shared" si="57"/>
        <v>0</v>
      </c>
      <c r="BI233" s="156">
        <f t="shared" si="58"/>
        <v>0</v>
      </c>
      <c r="BJ233" s="15" t="s">
        <v>83</v>
      </c>
      <c r="BK233" s="156">
        <f t="shared" si="59"/>
        <v>0</v>
      </c>
      <c r="BL233" s="15" t="s">
        <v>259</v>
      </c>
      <c r="BM233" s="155" t="s">
        <v>489</v>
      </c>
    </row>
    <row r="234" spans="1:65" s="2" customFormat="1" ht="16.5" customHeight="1">
      <c r="A234" s="30"/>
      <c r="B234" s="142"/>
      <c r="C234" s="166" t="s">
        <v>490</v>
      </c>
      <c r="D234" s="166" t="s">
        <v>171</v>
      </c>
      <c r="E234" s="167" t="s">
        <v>491</v>
      </c>
      <c r="F234" s="168" t="s">
        <v>492</v>
      </c>
      <c r="G234" s="169" t="s">
        <v>164</v>
      </c>
      <c r="H234" s="170">
        <v>160</v>
      </c>
      <c r="I234" s="171"/>
      <c r="J234" s="172">
        <f t="shared" si="50"/>
        <v>0</v>
      </c>
      <c r="K234" s="173"/>
      <c r="L234" s="174"/>
      <c r="M234" s="175" t="s">
        <v>1</v>
      </c>
      <c r="N234" s="176" t="s">
        <v>40</v>
      </c>
      <c r="O234" s="56"/>
      <c r="P234" s="153">
        <f t="shared" si="51"/>
        <v>0</v>
      </c>
      <c r="Q234" s="153">
        <v>3.1E-2</v>
      </c>
      <c r="R234" s="153">
        <f t="shared" si="52"/>
        <v>4.96</v>
      </c>
      <c r="S234" s="153">
        <v>0</v>
      </c>
      <c r="T234" s="154">
        <f t="shared" si="53"/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55" t="s">
        <v>259</v>
      </c>
      <c r="AT234" s="155" t="s">
        <v>171</v>
      </c>
      <c r="AU234" s="155" t="s">
        <v>85</v>
      </c>
      <c r="AY234" s="15" t="s">
        <v>123</v>
      </c>
      <c r="BE234" s="156">
        <f t="shared" si="54"/>
        <v>0</v>
      </c>
      <c r="BF234" s="156">
        <f t="shared" si="55"/>
        <v>0</v>
      </c>
      <c r="BG234" s="156">
        <f t="shared" si="56"/>
        <v>0</v>
      </c>
      <c r="BH234" s="156">
        <f t="shared" si="57"/>
        <v>0</v>
      </c>
      <c r="BI234" s="156">
        <f t="shared" si="58"/>
        <v>0</v>
      </c>
      <c r="BJ234" s="15" t="s">
        <v>83</v>
      </c>
      <c r="BK234" s="156">
        <f t="shared" si="59"/>
        <v>0</v>
      </c>
      <c r="BL234" s="15" t="s">
        <v>259</v>
      </c>
      <c r="BM234" s="155" t="s">
        <v>493</v>
      </c>
    </row>
    <row r="235" spans="1:65" s="2" customFormat="1" ht="24.2" customHeight="1">
      <c r="A235" s="30"/>
      <c r="B235" s="142"/>
      <c r="C235" s="143" t="s">
        <v>494</v>
      </c>
      <c r="D235" s="143" t="s">
        <v>126</v>
      </c>
      <c r="E235" s="144" t="s">
        <v>495</v>
      </c>
      <c r="F235" s="145" t="s">
        <v>496</v>
      </c>
      <c r="G235" s="146" t="s">
        <v>188</v>
      </c>
      <c r="H235" s="147">
        <v>258</v>
      </c>
      <c r="I235" s="148"/>
      <c r="J235" s="149">
        <f t="shared" si="50"/>
        <v>0</v>
      </c>
      <c r="K235" s="150"/>
      <c r="L235" s="31"/>
      <c r="M235" s="151" t="s">
        <v>1</v>
      </c>
      <c r="N235" s="152" t="s">
        <v>40</v>
      </c>
      <c r="O235" s="56"/>
      <c r="P235" s="153">
        <f t="shared" si="51"/>
        <v>0</v>
      </c>
      <c r="Q235" s="153">
        <v>4.0000000000000003E-5</v>
      </c>
      <c r="R235" s="153">
        <f t="shared" si="52"/>
        <v>1.0320000000000001E-2</v>
      </c>
      <c r="S235" s="153">
        <v>0</v>
      </c>
      <c r="T235" s="154">
        <f t="shared" si="53"/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55" t="s">
        <v>178</v>
      </c>
      <c r="AT235" s="155" t="s">
        <v>126</v>
      </c>
      <c r="AU235" s="155" t="s">
        <v>85</v>
      </c>
      <c r="AY235" s="15" t="s">
        <v>123</v>
      </c>
      <c r="BE235" s="156">
        <f t="shared" si="54"/>
        <v>0</v>
      </c>
      <c r="BF235" s="156">
        <f t="shared" si="55"/>
        <v>0</v>
      </c>
      <c r="BG235" s="156">
        <f t="shared" si="56"/>
        <v>0</v>
      </c>
      <c r="BH235" s="156">
        <f t="shared" si="57"/>
        <v>0</v>
      </c>
      <c r="BI235" s="156">
        <f t="shared" si="58"/>
        <v>0</v>
      </c>
      <c r="BJ235" s="15" t="s">
        <v>83</v>
      </c>
      <c r="BK235" s="156">
        <f t="shared" si="59"/>
        <v>0</v>
      </c>
      <c r="BL235" s="15" t="s">
        <v>178</v>
      </c>
      <c r="BM235" s="155" t="s">
        <v>497</v>
      </c>
    </row>
    <row r="236" spans="1:65" s="2" customFormat="1" ht="21.75" customHeight="1">
      <c r="A236" s="30"/>
      <c r="B236" s="142"/>
      <c r="C236" s="166" t="s">
        <v>498</v>
      </c>
      <c r="D236" s="166" t="s">
        <v>171</v>
      </c>
      <c r="E236" s="167" t="s">
        <v>499</v>
      </c>
      <c r="F236" s="168" t="s">
        <v>500</v>
      </c>
      <c r="G236" s="169" t="s">
        <v>188</v>
      </c>
      <c r="H236" s="170">
        <v>86</v>
      </c>
      <c r="I236" s="171"/>
      <c r="J236" s="172">
        <f t="shared" si="50"/>
        <v>0</v>
      </c>
      <c r="K236" s="173"/>
      <c r="L236" s="174"/>
      <c r="M236" s="175" t="s">
        <v>1</v>
      </c>
      <c r="N236" s="176" t="s">
        <v>40</v>
      </c>
      <c r="O236" s="56"/>
      <c r="P236" s="153">
        <f t="shared" si="51"/>
        <v>0</v>
      </c>
      <c r="Q236" s="153">
        <v>1.788E-2</v>
      </c>
      <c r="R236" s="153">
        <f t="shared" si="52"/>
        <v>1.5376799999999999</v>
      </c>
      <c r="S236" s="153">
        <v>0</v>
      </c>
      <c r="T236" s="154">
        <f t="shared" si="53"/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55" t="s">
        <v>259</v>
      </c>
      <c r="AT236" s="155" t="s">
        <v>171</v>
      </c>
      <c r="AU236" s="155" t="s">
        <v>85</v>
      </c>
      <c r="AY236" s="15" t="s">
        <v>123</v>
      </c>
      <c r="BE236" s="156">
        <f t="shared" si="54"/>
        <v>0</v>
      </c>
      <c r="BF236" s="156">
        <f t="shared" si="55"/>
        <v>0</v>
      </c>
      <c r="BG236" s="156">
        <f t="shared" si="56"/>
        <v>0</v>
      </c>
      <c r="BH236" s="156">
        <f t="shared" si="57"/>
        <v>0</v>
      </c>
      <c r="BI236" s="156">
        <f t="shared" si="58"/>
        <v>0</v>
      </c>
      <c r="BJ236" s="15" t="s">
        <v>83</v>
      </c>
      <c r="BK236" s="156">
        <f t="shared" si="59"/>
        <v>0</v>
      </c>
      <c r="BL236" s="15" t="s">
        <v>259</v>
      </c>
      <c r="BM236" s="155" t="s">
        <v>501</v>
      </c>
    </row>
    <row r="237" spans="1:65" s="2" customFormat="1" ht="24.2" customHeight="1">
      <c r="A237" s="30"/>
      <c r="B237" s="142"/>
      <c r="C237" s="166" t="s">
        <v>502</v>
      </c>
      <c r="D237" s="166" t="s">
        <v>171</v>
      </c>
      <c r="E237" s="167" t="s">
        <v>503</v>
      </c>
      <c r="F237" s="168" t="s">
        <v>504</v>
      </c>
      <c r="G237" s="169" t="s">
        <v>164</v>
      </c>
      <c r="H237" s="170">
        <v>516</v>
      </c>
      <c r="I237" s="171"/>
      <c r="J237" s="172">
        <f t="shared" si="50"/>
        <v>0</v>
      </c>
      <c r="K237" s="173"/>
      <c r="L237" s="174"/>
      <c r="M237" s="175" t="s">
        <v>1</v>
      </c>
      <c r="N237" s="176" t="s">
        <v>40</v>
      </c>
      <c r="O237" s="56"/>
      <c r="P237" s="153">
        <f t="shared" si="51"/>
        <v>0</v>
      </c>
      <c r="Q237" s="153">
        <v>7.0000000000000001E-3</v>
      </c>
      <c r="R237" s="153">
        <f t="shared" si="52"/>
        <v>3.6120000000000001</v>
      </c>
      <c r="S237" s="153">
        <v>0</v>
      </c>
      <c r="T237" s="154">
        <f t="shared" si="53"/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55" t="s">
        <v>259</v>
      </c>
      <c r="AT237" s="155" t="s">
        <v>171</v>
      </c>
      <c r="AU237" s="155" t="s">
        <v>85</v>
      </c>
      <c r="AY237" s="15" t="s">
        <v>123</v>
      </c>
      <c r="BE237" s="156">
        <f t="shared" si="54"/>
        <v>0</v>
      </c>
      <c r="BF237" s="156">
        <f t="shared" si="55"/>
        <v>0</v>
      </c>
      <c r="BG237" s="156">
        <f t="shared" si="56"/>
        <v>0</v>
      </c>
      <c r="BH237" s="156">
        <f t="shared" si="57"/>
        <v>0</v>
      </c>
      <c r="BI237" s="156">
        <f t="shared" si="58"/>
        <v>0</v>
      </c>
      <c r="BJ237" s="15" t="s">
        <v>83</v>
      </c>
      <c r="BK237" s="156">
        <f t="shared" si="59"/>
        <v>0</v>
      </c>
      <c r="BL237" s="15" t="s">
        <v>259</v>
      </c>
      <c r="BM237" s="155" t="s">
        <v>505</v>
      </c>
    </row>
    <row r="238" spans="1:65" s="2" customFormat="1" ht="16.5" customHeight="1">
      <c r="A238" s="30"/>
      <c r="B238" s="142"/>
      <c r="C238" s="166" t="s">
        <v>506</v>
      </c>
      <c r="D238" s="166" t="s">
        <v>171</v>
      </c>
      <c r="E238" s="167" t="s">
        <v>507</v>
      </c>
      <c r="F238" s="168" t="s">
        <v>508</v>
      </c>
      <c r="G238" s="169" t="s">
        <v>164</v>
      </c>
      <c r="H238" s="170">
        <v>602</v>
      </c>
      <c r="I238" s="171"/>
      <c r="J238" s="172">
        <f t="shared" si="50"/>
        <v>0</v>
      </c>
      <c r="K238" s="173"/>
      <c r="L238" s="174"/>
      <c r="M238" s="175" t="s">
        <v>1</v>
      </c>
      <c r="N238" s="176" t="s">
        <v>40</v>
      </c>
      <c r="O238" s="56"/>
      <c r="P238" s="153">
        <f t="shared" si="51"/>
        <v>0</v>
      </c>
      <c r="Q238" s="153">
        <v>5.0000000000000001E-4</v>
      </c>
      <c r="R238" s="153">
        <f t="shared" si="52"/>
        <v>0.30099999999999999</v>
      </c>
      <c r="S238" s="153">
        <v>0</v>
      </c>
      <c r="T238" s="154">
        <f t="shared" si="53"/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55" t="s">
        <v>259</v>
      </c>
      <c r="AT238" s="155" t="s">
        <v>171</v>
      </c>
      <c r="AU238" s="155" t="s">
        <v>85</v>
      </c>
      <c r="AY238" s="15" t="s">
        <v>123</v>
      </c>
      <c r="BE238" s="156">
        <f t="shared" si="54"/>
        <v>0</v>
      </c>
      <c r="BF238" s="156">
        <f t="shared" si="55"/>
        <v>0</v>
      </c>
      <c r="BG238" s="156">
        <f t="shared" si="56"/>
        <v>0</v>
      </c>
      <c r="BH238" s="156">
        <f t="shared" si="57"/>
        <v>0</v>
      </c>
      <c r="BI238" s="156">
        <f t="shared" si="58"/>
        <v>0</v>
      </c>
      <c r="BJ238" s="15" t="s">
        <v>83</v>
      </c>
      <c r="BK238" s="156">
        <f t="shared" si="59"/>
        <v>0</v>
      </c>
      <c r="BL238" s="15" t="s">
        <v>259</v>
      </c>
      <c r="BM238" s="155" t="s">
        <v>509</v>
      </c>
    </row>
    <row r="239" spans="1:65" s="2" customFormat="1" ht="21.75" customHeight="1">
      <c r="A239" s="30"/>
      <c r="B239" s="142"/>
      <c r="C239" s="166" t="s">
        <v>510</v>
      </c>
      <c r="D239" s="166" t="s">
        <v>171</v>
      </c>
      <c r="E239" s="167" t="s">
        <v>511</v>
      </c>
      <c r="F239" s="168" t="s">
        <v>512</v>
      </c>
      <c r="G239" s="169" t="s">
        <v>164</v>
      </c>
      <c r="H239" s="170">
        <v>2408</v>
      </c>
      <c r="I239" s="171"/>
      <c r="J239" s="172">
        <f t="shared" si="50"/>
        <v>0</v>
      </c>
      <c r="K239" s="173"/>
      <c r="L239" s="174"/>
      <c r="M239" s="175" t="s">
        <v>1</v>
      </c>
      <c r="N239" s="176" t="s">
        <v>40</v>
      </c>
      <c r="O239" s="56"/>
      <c r="P239" s="153">
        <f t="shared" si="51"/>
        <v>0</v>
      </c>
      <c r="Q239" s="153">
        <v>2.0000000000000001E-4</v>
      </c>
      <c r="R239" s="153">
        <f t="shared" si="52"/>
        <v>0.48160000000000003</v>
      </c>
      <c r="S239" s="153">
        <v>0</v>
      </c>
      <c r="T239" s="154">
        <f t="shared" si="53"/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5" t="s">
        <v>259</v>
      </c>
      <c r="AT239" s="155" t="s">
        <v>171</v>
      </c>
      <c r="AU239" s="155" t="s">
        <v>85</v>
      </c>
      <c r="AY239" s="15" t="s">
        <v>123</v>
      </c>
      <c r="BE239" s="156">
        <f t="shared" si="54"/>
        <v>0</v>
      </c>
      <c r="BF239" s="156">
        <f t="shared" si="55"/>
        <v>0</v>
      </c>
      <c r="BG239" s="156">
        <f t="shared" si="56"/>
        <v>0</v>
      </c>
      <c r="BH239" s="156">
        <f t="shared" si="57"/>
        <v>0</v>
      </c>
      <c r="BI239" s="156">
        <f t="shared" si="58"/>
        <v>0</v>
      </c>
      <c r="BJ239" s="15" t="s">
        <v>83</v>
      </c>
      <c r="BK239" s="156">
        <f t="shared" si="59"/>
        <v>0</v>
      </c>
      <c r="BL239" s="15" t="s">
        <v>259</v>
      </c>
      <c r="BM239" s="155" t="s">
        <v>513</v>
      </c>
    </row>
    <row r="240" spans="1:65" s="2" customFormat="1" ht="33" customHeight="1">
      <c r="A240" s="30"/>
      <c r="B240" s="142"/>
      <c r="C240" s="143" t="s">
        <v>514</v>
      </c>
      <c r="D240" s="143" t="s">
        <v>126</v>
      </c>
      <c r="E240" s="144" t="s">
        <v>515</v>
      </c>
      <c r="F240" s="145" t="s">
        <v>516</v>
      </c>
      <c r="G240" s="146" t="s">
        <v>164</v>
      </c>
      <c r="H240" s="147">
        <v>2</v>
      </c>
      <c r="I240" s="148"/>
      <c r="J240" s="149">
        <f t="shared" si="50"/>
        <v>0</v>
      </c>
      <c r="K240" s="150"/>
      <c r="L240" s="31"/>
      <c r="M240" s="151" t="s">
        <v>1</v>
      </c>
      <c r="N240" s="152" t="s">
        <v>40</v>
      </c>
      <c r="O240" s="56"/>
      <c r="P240" s="153">
        <f t="shared" si="51"/>
        <v>0</v>
      </c>
      <c r="Q240" s="153">
        <v>0.84145999999999999</v>
      </c>
      <c r="R240" s="153">
        <f t="shared" si="52"/>
        <v>1.68292</v>
      </c>
      <c r="S240" s="153">
        <v>0</v>
      </c>
      <c r="T240" s="154">
        <f t="shared" si="53"/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5" t="s">
        <v>178</v>
      </c>
      <c r="AT240" s="155" t="s">
        <v>126</v>
      </c>
      <c r="AU240" s="155" t="s">
        <v>85</v>
      </c>
      <c r="AY240" s="15" t="s">
        <v>123</v>
      </c>
      <c r="BE240" s="156">
        <f t="shared" si="54"/>
        <v>0</v>
      </c>
      <c r="BF240" s="156">
        <f t="shared" si="55"/>
        <v>0</v>
      </c>
      <c r="BG240" s="156">
        <f t="shared" si="56"/>
        <v>0</v>
      </c>
      <c r="BH240" s="156">
        <f t="shared" si="57"/>
        <v>0</v>
      </c>
      <c r="BI240" s="156">
        <f t="shared" si="58"/>
        <v>0</v>
      </c>
      <c r="BJ240" s="15" t="s">
        <v>83</v>
      </c>
      <c r="BK240" s="156">
        <f t="shared" si="59"/>
        <v>0</v>
      </c>
      <c r="BL240" s="15" t="s">
        <v>178</v>
      </c>
      <c r="BM240" s="155" t="s">
        <v>517</v>
      </c>
    </row>
    <row r="241" spans="1:65" s="2" customFormat="1" ht="16.5" customHeight="1">
      <c r="A241" s="30"/>
      <c r="B241" s="142"/>
      <c r="C241" s="166" t="s">
        <v>518</v>
      </c>
      <c r="D241" s="166" t="s">
        <v>171</v>
      </c>
      <c r="E241" s="167" t="s">
        <v>519</v>
      </c>
      <c r="F241" s="168" t="s">
        <v>520</v>
      </c>
      <c r="G241" s="169" t="s">
        <v>164</v>
      </c>
      <c r="H241" s="170">
        <v>2</v>
      </c>
      <c r="I241" s="171"/>
      <c r="J241" s="172">
        <f t="shared" si="50"/>
        <v>0</v>
      </c>
      <c r="K241" s="173"/>
      <c r="L241" s="174"/>
      <c r="M241" s="175" t="s">
        <v>1</v>
      </c>
      <c r="N241" s="176" t="s">
        <v>40</v>
      </c>
      <c r="O241" s="56"/>
      <c r="P241" s="153">
        <f t="shared" si="51"/>
        <v>0</v>
      </c>
      <c r="Q241" s="153">
        <v>0.11</v>
      </c>
      <c r="R241" s="153">
        <f t="shared" si="52"/>
        <v>0.22</v>
      </c>
      <c r="S241" s="153">
        <v>0</v>
      </c>
      <c r="T241" s="154">
        <f t="shared" si="53"/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5" t="s">
        <v>167</v>
      </c>
      <c r="AT241" s="155" t="s">
        <v>171</v>
      </c>
      <c r="AU241" s="155" t="s">
        <v>85</v>
      </c>
      <c r="AY241" s="15" t="s">
        <v>123</v>
      </c>
      <c r="BE241" s="156">
        <f t="shared" si="54"/>
        <v>0</v>
      </c>
      <c r="BF241" s="156">
        <f t="shared" si="55"/>
        <v>0</v>
      </c>
      <c r="BG241" s="156">
        <f t="shared" si="56"/>
        <v>0</v>
      </c>
      <c r="BH241" s="156">
        <f t="shared" si="57"/>
        <v>0</v>
      </c>
      <c r="BI241" s="156">
        <f t="shared" si="58"/>
        <v>0</v>
      </c>
      <c r="BJ241" s="15" t="s">
        <v>83</v>
      </c>
      <c r="BK241" s="156">
        <f t="shared" si="59"/>
        <v>0</v>
      </c>
      <c r="BL241" s="15" t="s">
        <v>130</v>
      </c>
      <c r="BM241" s="155" t="s">
        <v>521</v>
      </c>
    </row>
    <row r="242" spans="1:65" s="2" customFormat="1" ht="33" customHeight="1">
      <c r="A242" s="30"/>
      <c r="B242" s="142"/>
      <c r="C242" s="143" t="s">
        <v>522</v>
      </c>
      <c r="D242" s="143" t="s">
        <v>126</v>
      </c>
      <c r="E242" s="144" t="s">
        <v>523</v>
      </c>
      <c r="F242" s="145" t="s">
        <v>524</v>
      </c>
      <c r="G242" s="146" t="s">
        <v>164</v>
      </c>
      <c r="H242" s="147">
        <v>2</v>
      </c>
      <c r="I242" s="148"/>
      <c r="J242" s="149">
        <f t="shared" si="50"/>
        <v>0</v>
      </c>
      <c r="K242" s="150"/>
      <c r="L242" s="31"/>
      <c r="M242" s="151" t="s">
        <v>1</v>
      </c>
      <c r="N242" s="152" t="s">
        <v>40</v>
      </c>
      <c r="O242" s="56"/>
      <c r="P242" s="153">
        <f t="shared" si="51"/>
        <v>0</v>
      </c>
      <c r="Q242" s="153">
        <v>0.84145999999999999</v>
      </c>
      <c r="R242" s="153">
        <f t="shared" si="52"/>
        <v>1.68292</v>
      </c>
      <c r="S242" s="153">
        <v>0</v>
      </c>
      <c r="T242" s="154">
        <f t="shared" si="53"/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55" t="s">
        <v>178</v>
      </c>
      <c r="AT242" s="155" t="s">
        <v>126</v>
      </c>
      <c r="AU242" s="155" t="s">
        <v>85</v>
      </c>
      <c r="AY242" s="15" t="s">
        <v>123</v>
      </c>
      <c r="BE242" s="156">
        <f t="shared" si="54"/>
        <v>0</v>
      </c>
      <c r="BF242" s="156">
        <f t="shared" si="55"/>
        <v>0</v>
      </c>
      <c r="BG242" s="156">
        <f t="shared" si="56"/>
        <v>0</v>
      </c>
      <c r="BH242" s="156">
        <f t="shared" si="57"/>
        <v>0</v>
      </c>
      <c r="BI242" s="156">
        <f t="shared" si="58"/>
        <v>0</v>
      </c>
      <c r="BJ242" s="15" t="s">
        <v>83</v>
      </c>
      <c r="BK242" s="156">
        <f t="shared" si="59"/>
        <v>0</v>
      </c>
      <c r="BL242" s="15" t="s">
        <v>178</v>
      </c>
      <c r="BM242" s="155" t="s">
        <v>525</v>
      </c>
    </row>
    <row r="243" spans="1:65" s="2" customFormat="1" ht="16.5" customHeight="1">
      <c r="A243" s="30"/>
      <c r="B243" s="142"/>
      <c r="C243" s="166" t="s">
        <v>526</v>
      </c>
      <c r="D243" s="166" t="s">
        <v>171</v>
      </c>
      <c r="E243" s="167" t="s">
        <v>527</v>
      </c>
      <c r="F243" s="168" t="s">
        <v>528</v>
      </c>
      <c r="G243" s="169" t="s">
        <v>164</v>
      </c>
      <c r="H243" s="170">
        <v>2</v>
      </c>
      <c r="I243" s="171"/>
      <c r="J243" s="172">
        <f t="shared" si="50"/>
        <v>0</v>
      </c>
      <c r="K243" s="173"/>
      <c r="L243" s="174"/>
      <c r="M243" s="175" t="s">
        <v>1</v>
      </c>
      <c r="N243" s="176" t="s">
        <v>40</v>
      </c>
      <c r="O243" s="56"/>
      <c r="P243" s="153">
        <f t="shared" si="51"/>
        <v>0</v>
      </c>
      <c r="Q243" s="153">
        <v>0.11</v>
      </c>
      <c r="R243" s="153">
        <f t="shared" si="52"/>
        <v>0.22</v>
      </c>
      <c r="S243" s="153">
        <v>0</v>
      </c>
      <c r="T243" s="154">
        <f t="shared" si="53"/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55" t="s">
        <v>167</v>
      </c>
      <c r="AT243" s="155" t="s">
        <v>171</v>
      </c>
      <c r="AU243" s="155" t="s">
        <v>85</v>
      </c>
      <c r="AY243" s="15" t="s">
        <v>123</v>
      </c>
      <c r="BE243" s="156">
        <f t="shared" si="54"/>
        <v>0</v>
      </c>
      <c r="BF243" s="156">
        <f t="shared" si="55"/>
        <v>0</v>
      </c>
      <c r="BG243" s="156">
        <f t="shared" si="56"/>
        <v>0</v>
      </c>
      <c r="BH243" s="156">
        <f t="shared" si="57"/>
        <v>0</v>
      </c>
      <c r="BI243" s="156">
        <f t="shared" si="58"/>
        <v>0</v>
      </c>
      <c r="BJ243" s="15" t="s">
        <v>83</v>
      </c>
      <c r="BK243" s="156">
        <f t="shared" si="59"/>
        <v>0</v>
      </c>
      <c r="BL243" s="15" t="s">
        <v>130</v>
      </c>
      <c r="BM243" s="155" t="s">
        <v>529</v>
      </c>
    </row>
    <row r="244" spans="1:65" s="2" customFormat="1" ht="33" customHeight="1">
      <c r="A244" s="30"/>
      <c r="B244" s="142"/>
      <c r="C244" s="143" t="s">
        <v>530</v>
      </c>
      <c r="D244" s="143" t="s">
        <v>126</v>
      </c>
      <c r="E244" s="144" t="s">
        <v>531</v>
      </c>
      <c r="F244" s="145" t="s">
        <v>532</v>
      </c>
      <c r="G244" s="146" t="s">
        <v>164</v>
      </c>
      <c r="H244" s="147">
        <v>4</v>
      </c>
      <c r="I244" s="148"/>
      <c r="J244" s="149">
        <f t="shared" si="50"/>
        <v>0</v>
      </c>
      <c r="K244" s="150"/>
      <c r="L244" s="31"/>
      <c r="M244" s="151" t="s">
        <v>1</v>
      </c>
      <c r="N244" s="152" t="s">
        <v>40</v>
      </c>
      <c r="O244" s="56"/>
      <c r="P244" s="153">
        <f t="shared" si="51"/>
        <v>0</v>
      </c>
      <c r="Q244" s="153">
        <v>0</v>
      </c>
      <c r="R244" s="153">
        <f t="shared" si="52"/>
        <v>0</v>
      </c>
      <c r="S244" s="153">
        <v>0</v>
      </c>
      <c r="T244" s="154">
        <f t="shared" si="53"/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55" t="s">
        <v>178</v>
      </c>
      <c r="AT244" s="155" t="s">
        <v>126</v>
      </c>
      <c r="AU244" s="155" t="s">
        <v>85</v>
      </c>
      <c r="AY244" s="15" t="s">
        <v>123</v>
      </c>
      <c r="BE244" s="156">
        <f t="shared" si="54"/>
        <v>0</v>
      </c>
      <c r="BF244" s="156">
        <f t="shared" si="55"/>
        <v>0</v>
      </c>
      <c r="BG244" s="156">
        <f t="shared" si="56"/>
        <v>0</v>
      </c>
      <c r="BH244" s="156">
        <f t="shared" si="57"/>
        <v>0</v>
      </c>
      <c r="BI244" s="156">
        <f t="shared" si="58"/>
        <v>0</v>
      </c>
      <c r="BJ244" s="15" t="s">
        <v>83</v>
      </c>
      <c r="BK244" s="156">
        <f t="shared" si="59"/>
        <v>0</v>
      </c>
      <c r="BL244" s="15" t="s">
        <v>178</v>
      </c>
      <c r="BM244" s="155" t="s">
        <v>533</v>
      </c>
    </row>
    <row r="245" spans="1:65" s="2" customFormat="1" ht="16.5" customHeight="1">
      <c r="A245" s="30"/>
      <c r="B245" s="142"/>
      <c r="C245" s="166" t="s">
        <v>534</v>
      </c>
      <c r="D245" s="166" t="s">
        <v>171</v>
      </c>
      <c r="E245" s="167" t="s">
        <v>535</v>
      </c>
      <c r="F245" s="168" t="s">
        <v>536</v>
      </c>
      <c r="G245" s="169" t="s">
        <v>164</v>
      </c>
      <c r="H245" s="170">
        <v>4</v>
      </c>
      <c r="I245" s="171"/>
      <c r="J245" s="172">
        <f t="shared" si="50"/>
        <v>0</v>
      </c>
      <c r="K245" s="173"/>
      <c r="L245" s="174"/>
      <c r="M245" s="175" t="s">
        <v>1</v>
      </c>
      <c r="N245" s="176" t="s">
        <v>40</v>
      </c>
      <c r="O245" s="56"/>
      <c r="P245" s="153">
        <f t="shared" si="51"/>
        <v>0</v>
      </c>
      <c r="Q245" s="153">
        <v>0.06</v>
      </c>
      <c r="R245" s="153">
        <f t="shared" si="52"/>
        <v>0.24</v>
      </c>
      <c r="S245" s="153">
        <v>0</v>
      </c>
      <c r="T245" s="154">
        <f t="shared" si="53"/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55" t="s">
        <v>259</v>
      </c>
      <c r="AT245" s="155" t="s">
        <v>171</v>
      </c>
      <c r="AU245" s="155" t="s">
        <v>85</v>
      </c>
      <c r="AY245" s="15" t="s">
        <v>123</v>
      </c>
      <c r="BE245" s="156">
        <f t="shared" si="54"/>
        <v>0</v>
      </c>
      <c r="BF245" s="156">
        <f t="shared" si="55"/>
        <v>0</v>
      </c>
      <c r="BG245" s="156">
        <f t="shared" si="56"/>
        <v>0</v>
      </c>
      <c r="BH245" s="156">
        <f t="shared" si="57"/>
        <v>0</v>
      </c>
      <c r="BI245" s="156">
        <f t="shared" si="58"/>
        <v>0</v>
      </c>
      <c r="BJ245" s="15" t="s">
        <v>83</v>
      </c>
      <c r="BK245" s="156">
        <f t="shared" si="59"/>
        <v>0</v>
      </c>
      <c r="BL245" s="15" t="s">
        <v>259</v>
      </c>
      <c r="BM245" s="155" t="s">
        <v>537</v>
      </c>
    </row>
    <row r="246" spans="1:65" s="2" customFormat="1" ht="33" customHeight="1">
      <c r="A246" s="30"/>
      <c r="B246" s="142"/>
      <c r="C246" s="143" t="s">
        <v>538</v>
      </c>
      <c r="D246" s="143" t="s">
        <v>126</v>
      </c>
      <c r="E246" s="144" t="s">
        <v>539</v>
      </c>
      <c r="F246" s="145" t="s">
        <v>540</v>
      </c>
      <c r="G246" s="146" t="s">
        <v>164</v>
      </c>
      <c r="H246" s="147">
        <v>6</v>
      </c>
      <c r="I246" s="148"/>
      <c r="J246" s="149">
        <f t="shared" si="50"/>
        <v>0</v>
      </c>
      <c r="K246" s="150"/>
      <c r="L246" s="31"/>
      <c r="M246" s="151" t="s">
        <v>1</v>
      </c>
      <c r="N246" s="152" t="s">
        <v>40</v>
      </c>
      <c r="O246" s="56"/>
      <c r="P246" s="153">
        <f t="shared" si="51"/>
        <v>0</v>
      </c>
      <c r="Q246" s="153">
        <v>1.49532</v>
      </c>
      <c r="R246" s="153">
        <f t="shared" si="52"/>
        <v>8.9719200000000008</v>
      </c>
      <c r="S246" s="153">
        <v>0</v>
      </c>
      <c r="T246" s="154">
        <f t="shared" si="53"/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55" t="s">
        <v>178</v>
      </c>
      <c r="AT246" s="155" t="s">
        <v>126</v>
      </c>
      <c r="AU246" s="155" t="s">
        <v>85</v>
      </c>
      <c r="AY246" s="15" t="s">
        <v>123</v>
      </c>
      <c r="BE246" s="156">
        <f t="shared" si="54"/>
        <v>0</v>
      </c>
      <c r="BF246" s="156">
        <f t="shared" si="55"/>
        <v>0</v>
      </c>
      <c r="BG246" s="156">
        <f t="shared" si="56"/>
        <v>0</v>
      </c>
      <c r="BH246" s="156">
        <f t="shared" si="57"/>
        <v>0</v>
      </c>
      <c r="BI246" s="156">
        <f t="shared" si="58"/>
        <v>0</v>
      </c>
      <c r="BJ246" s="15" t="s">
        <v>83</v>
      </c>
      <c r="BK246" s="156">
        <f t="shared" si="59"/>
        <v>0</v>
      </c>
      <c r="BL246" s="15" t="s">
        <v>178</v>
      </c>
      <c r="BM246" s="155" t="s">
        <v>541</v>
      </c>
    </row>
    <row r="247" spans="1:65" s="2" customFormat="1" ht="16.5" customHeight="1">
      <c r="A247" s="30"/>
      <c r="B247" s="142"/>
      <c r="C247" s="166" t="s">
        <v>542</v>
      </c>
      <c r="D247" s="166" t="s">
        <v>171</v>
      </c>
      <c r="E247" s="167" t="s">
        <v>543</v>
      </c>
      <c r="F247" s="168" t="s">
        <v>544</v>
      </c>
      <c r="G247" s="169" t="s">
        <v>164</v>
      </c>
      <c r="H247" s="170">
        <v>2</v>
      </c>
      <c r="I247" s="171"/>
      <c r="J247" s="172">
        <f t="shared" si="50"/>
        <v>0</v>
      </c>
      <c r="K247" s="173"/>
      <c r="L247" s="174"/>
      <c r="M247" s="175" t="s">
        <v>1</v>
      </c>
      <c r="N247" s="176" t="s">
        <v>40</v>
      </c>
      <c r="O247" s="56"/>
      <c r="P247" s="153">
        <f t="shared" si="51"/>
        <v>0</v>
      </c>
      <c r="Q247" s="153">
        <v>0.11</v>
      </c>
      <c r="R247" s="153">
        <f t="shared" si="52"/>
        <v>0.22</v>
      </c>
      <c r="S247" s="153">
        <v>0</v>
      </c>
      <c r="T247" s="154">
        <f t="shared" si="53"/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55" t="s">
        <v>167</v>
      </c>
      <c r="AT247" s="155" t="s">
        <v>171</v>
      </c>
      <c r="AU247" s="155" t="s">
        <v>85</v>
      </c>
      <c r="AY247" s="15" t="s">
        <v>123</v>
      </c>
      <c r="BE247" s="156">
        <f t="shared" si="54"/>
        <v>0</v>
      </c>
      <c r="BF247" s="156">
        <f t="shared" si="55"/>
        <v>0</v>
      </c>
      <c r="BG247" s="156">
        <f t="shared" si="56"/>
        <v>0</v>
      </c>
      <c r="BH247" s="156">
        <f t="shared" si="57"/>
        <v>0</v>
      </c>
      <c r="BI247" s="156">
        <f t="shared" si="58"/>
        <v>0</v>
      </c>
      <c r="BJ247" s="15" t="s">
        <v>83</v>
      </c>
      <c r="BK247" s="156">
        <f t="shared" si="59"/>
        <v>0</v>
      </c>
      <c r="BL247" s="15" t="s">
        <v>130</v>
      </c>
      <c r="BM247" s="155" t="s">
        <v>545</v>
      </c>
    </row>
    <row r="248" spans="1:65" s="2" customFormat="1" ht="16.5" customHeight="1">
      <c r="A248" s="30"/>
      <c r="B248" s="142"/>
      <c r="C248" s="166" t="s">
        <v>546</v>
      </c>
      <c r="D248" s="166" t="s">
        <v>171</v>
      </c>
      <c r="E248" s="167" t="s">
        <v>547</v>
      </c>
      <c r="F248" s="168" t="s">
        <v>548</v>
      </c>
      <c r="G248" s="169" t="s">
        <v>164</v>
      </c>
      <c r="H248" s="170">
        <v>4</v>
      </c>
      <c r="I248" s="171"/>
      <c r="J248" s="172">
        <f t="shared" si="50"/>
        <v>0</v>
      </c>
      <c r="K248" s="173"/>
      <c r="L248" s="174"/>
      <c r="M248" s="175" t="s">
        <v>1</v>
      </c>
      <c r="N248" s="176" t="s">
        <v>40</v>
      </c>
      <c r="O248" s="56"/>
      <c r="P248" s="153">
        <f t="shared" si="51"/>
        <v>0</v>
      </c>
      <c r="Q248" s="153">
        <v>0.11</v>
      </c>
      <c r="R248" s="153">
        <f t="shared" si="52"/>
        <v>0.44</v>
      </c>
      <c r="S248" s="153">
        <v>0</v>
      </c>
      <c r="T248" s="154">
        <f t="shared" si="53"/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55" t="s">
        <v>167</v>
      </c>
      <c r="AT248" s="155" t="s">
        <v>171</v>
      </c>
      <c r="AU248" s="155" t="s">
        <v>85</v>
      </c>
      <c r="AY248" s="15" t="s">
        <v>123</v>
      </c>
      <c r="BE248" s="156">
        <f t="shared" si="54"/>
        <v>0</v>
      </c>
      <c r="BF248" s="156">
        <f t="shared" si="55"/>
        <v>0</v>
      </c>
      <c r="BG248" s="156">
        <f t="shared" si="56"/>
        <v>0</v>
      </c>
      <c r="BH248" s="156">
        <f t="shared" si="57"/>
        <v>0</v>
      </c>
      <c r="BI248" s="156">
        <f t="shared" si="58"/>
        <v>0</v>
      </c>
      <c r="BJ248" s="15" t="s">
        <v>83</v>
      </c>
      <c r="BK248" s="156">
        <f t="shared" si="59"/>
        <v>0</v>
      </c>
      <c r="BL248" s="15" t="s">
        <v>130</v>
      </c>
      <c r="BM248" s="155" t="s">
        <v>549</v>
      </c>
    </row>
    <row r="249" spans="1:65" s="2" customFormat="1" ht="33" customHeight="1">
      <c r="A249" s="30"/>
      <c r="B249" s="142"/>
      <c r="C249" s="143" t="s">
        <v>550</v>
      </c>
      <c r="D249" s="143" t="s">
        <v>126</v>
      </c>
      <c r="E249" s="144" t="s">
        <v>551</v>
      </c>
      <c r="F249" s="145" t="s">
        <v>552</v>
      </c>
      <c r="G249" s="146" t="s">
        <v>164</v>
      </c>
      <c r="H249" s="147">
        <v>1</v>
      </c>
      <c r="I249" s="148"/>
      <c r="J249" s="149">
        <f t="shared" si="50"/>
        <v>0</v>
      </c>
      <c r="K249" s="150"/>
      <c r="L249" s="31"/>
      <c r="M249" s="151" t="s">
        <v>1</v>
      </c>
      <c r="N249" s="152" t="s">
        <v>40</v>
      </c>
      <c r="O249" s="56"/>
      <c r="P249" s="153">
        <f t="shared" si="51"/>
        <v>0</v>
      </c>
      <c r="Q249" s="153">
        <v>1.49532</v>
      </c>
      <c r="R249" s="153">
        <f t="shared" si="52"/>
        <v>1.49532</v>
      </c>
      <c r="S249" s="153">
        <v>0</v>
      </c>
      <c r="T249" s="154">
        <f t="shared" si="53"/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55" t="s">
        <v>178</v>
      </c>
      <c r="AT249" s="155" t="s">
        <v>126</v>
      </c>
      <c r="AU249" s="155" t="s">
        <v>85</v>
      </c>
      <c r="AY249" s="15" t="s">
        <v>123</v>
      </c>
      <c r="BE249" s="156">
        <f t="shared" si="54"/>
        <v>0</v>
      </c>
      <c r="BF249" s="156">
        <f t="shared" si="55"/>
        <v>0</v>
      </c>
      <c r="BG249" s="156">
        <f t="shared" si="56"/>
        <v>0</v>
      </c>
      <c r="BH249" s="156">
        <f t="shared" si="57"/>
        <v>0</v>
      </c>
      <c r="BI249" s="156">
        <f t="shared" si="58"/>
        <v>0</v>
      </c>
      <c r="BJ249" s="15" t="s">
        <v>83</v>
      </c>
      <c r="BK249" s="156">
        <f t="shared" si="59"/>
        <v>0</v>
      </c>
      <c r="BL249" s="15" t="s">
        <v>178</v>
      </c>
      <c r="BM249" s="155" t="s">
        <v>553</v>
      </c>
    </row>
    <row r="250" spans="1:65" s="2" customFormat="1" ht="16.5" customHeight="1">
      <c r="A250" s="30"/>
      <c r="B250" s="142"/>
      <c r="C250" s="166" t="s">
        <v>554</v>
      </c>
      <c r="D250" s="166" t="s">
        <v>171</v>
      </c>
      <c r="E250" s="167" t="s">
        <v>555</v>
      </c>
      <c r="F250" s="168" t="s">
        <v>556</v>
      </c>
      <c r="G250" s="169" t="s">
        <v>164</v>
      </c>
      <c r="H250" s="170">
        <v>1</v>
      </c>
      <c r="I250" s="171"/>
      <c r="J250" s="172">
        <f t="shared" si="50"/>
        <v>0</v>
      </c>
      <c r="K250" s="173"/>
      <c r="L250" s="174"/>
      <c r="M250" s="175" t="s">
        <v>1</v>
      </c>
      <c r="N250" s="176" t="s">
        <v>40</v>
      </c>
      <c r="O250" s="56"/>
      <c r="P250" s="153">
        <f t="shared" si="51"/>
        <v>0</v>
      </c>
      <c r="Q250" s="153">
        <v>0.11</v>
      </c>
      <c r="R250" s="153">
        <f t="shared" si="52"/>
        <v>0.11</v>
      </c>
      <c r="S250" s="153">
        <v>0</v>
      </c>
      <c r="T250" s="154">
        <f t="shared" si="53"/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55" t="s">
        <v>167</v>
      </c>
      <c r="AT250" s="155" t="s">
        <v>171</v>
      </c>
      <c r="AU250" s="155" t="s">
        <v>85</v>
      </c>
      <c r="AY250" s="15" t="s">
        <v>123</v>
      </c>
      <c r="BE250" s="156">
        <f t="shared" si="54"/>
        <v>0</v>
      </c>
      <c r="BF250" s="156">
        <f t="shared" si="55"/>
        <v>0</v>
      </c>
      <c r="BG250" s="156">
        <f t="shared" si="56"/>
        <v>0</v>
      </c>
      <c r="BH250" s="156">
        <f t="shared" si="57"/>
        <v>0</v>
      </c>
      <c r="BI250" s="156">
        <f t="shared" si="58"/>
        <v>0</v>
      </c>
      <c r="BJ250" s="15" t="s">
        <v>83</v>
      </c>
      <c r="BK250" s="156">
        <f t="shared" si="59"/>
        <v>0</v>
      </c>
      <c r="BL250" s="15" t="s">
        <v>130</v>
      </c>
      <c r="BM250" s="155" t="s">
        <v>557</v>
      </c>
    </row>
    <row r="251" spans="1:65" s="2" customFormat="1" ht="33" customHeight="1">
      <c r="A251" s="30"/>
      <c r="B251" s="142"/>
      <c r="C251" s="143" t="s">
        <v>558</v>
      </c>
      <c r="D251" s="143" t="s">
        <v>126</v>
      </c>
      <c r="E251" s="144" t="s">
        <v>559</v>
      </c>
      <c r="F251" s="145" t="s">
        <v>560</v>
      </c>
      <c r="G251" s="146" t="s">
        <v>164</v>
      </c>
      <c r="H251" s="147">
        <v>7</v>
      </c>
      <c r="I251" s="148"/>
      <c r="J251" s="149">
        <f t="shared" si="50"/>
        <v>0</v>
      </c>
      <c r="K251" s="150"/>
      <c r="L251" s="31"/>
      <c r="M251" s="151" t="s">
        <v>1</v>
      </c>
      <c r="N251" s="152" t="s">
        <v>40</v>
      </c>
      <c r="O251" s="56"/>
      <c r="P251" s="153">
        <f t="shared" si="51"/>
        <v>0</v>
      </c>
      <c r="Q251" s="153">
        <v>0</v>
      </c>
      <c r="R251" s="153">
        <f t="shared" si="52"/>
        <v>0</v>
      </c>
      <c r="S251" s="153">
        <v>0</v>
      </c>
      <c r="T251" s="154">
        <f t="shared" si="53"/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5" t="s">
        <v>178</v>
      </c>
      <c r="AT251" s="155" t="s">
        <v>126</v>
      </c>
      <c r="AU251" s="155" t="s">
        <v>85</v>
      </c>
      <c r="AY251" s="15" t="s">
        <v>123</v>
      </c>
      <c r="BE251" s="156">
        <f t="shared" si="54"/>
        <v>0</v>
      </c>
      <c r="BF251" s="156">
        <f t="shared" si="55"/>
        <v>0</v>
      </c>
      <c r="BG251" s="156">
        <f t="shared" si="56"/>
        <v>0</v>
      </c>
      <c r="BH251" s="156">
        <f t="shared" si="57"/>
        <v>0</v>
      </c>
      <c r="BI251" s="156">
        <f t="shared" si="58"/>
        <v>0</v>
      </c>
      <c r="BJ251" s="15" t="s">
        <v>83</v>
      </c>
      <c r="BK251" s="156">
        <f t="shared" si="59"/>
        <v>0</v>
      </c>
      <c r="BL251" s="15" t="s">
        <v>178</v>
      </c>
      <c r="BM251" s="155" t="s">
        <v>561</v>
      </c>
    </row>
    <row r="252" spans="1:65" s="2" customFormat="1" ht="16.5" customHeight="1">
      <c r="A252" s="30"/>
      <c r="B252" s="142"/>
      <c r="C252" s="166" t="s">
        <v>562</v>
      </c>
      <c r="D252" s="166" t="s">
        <v>171</v>
      </c>
      <c r="E252" s="167" t="s">
        <v>563</v>
      </c>
      <c r="F252" s="168" t="s">
        <v>564</v>
      </c>
      <c r="G252" s="169" t="s">
        <v>164</v>
      </c>
      <c r="H252" s="170">
        <v>7</v>
      </c>
      <c r="I252" s="171"/>
      <c r="J252" s="172">
        <f t="shared" si="50"/>
        <v>0</v>
      </c>
      <c r="K252" s="173"/>
      <c r="L252" s="174"/>
      <c r="M252" s="175" t="s">
        <v>1</v>
      </c>
      <c r="N252" s="176" t="s">
        <v>40</v>
      </c>
      <c r="O252" s="56"/>
      <c r="P252" s="153">
        <f t="shared" si="51"/>
        <v>0</v>
      </c>
      <c r="Q252" s="153">
        <v>0.06</v>
      </c>
      <c r="R252" s="153">
        <f t="shared" si="52"/>
        <v>0.42</v>
      </c>
      <c r="S252" s="153">
        <v>0</v>
      </c>
      <c r="T252" s="154">
        <f t="shared" si="53"/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55" t="s">
        <v>259</v>
      </c>
      <c r="AT252" s="155" t="s">
        <v>171</v>
      </c>
      <c r="AU252" s="155" t="s">
        <v>85</v>
      </c>
      <c r="AY252" s="15" t="s">
        <v>123</v>
      </c>
      <c r="BE252" s="156">
        <f t="shared" si="54"/>
        <v>0</v>
      </c>
      <c r="BF252" s="156">
        <f t="shared" si="55"/>
        <v>0</v>
      </c>
      <c r="BG252" s="156">
        <f t="shared" si="56"/>
        <v>0</v>
      </c>
      <c r="BH252" s="156">
        <f t="shared" si="57"/>
        <v>0</v>
      </c>
      <c r="BI252" s="156">
        <f t="shared" si="58"/>
        <v>0</v>
      </c>
      <c r="BJ252" s="15" t="s">
        <v>83</v>
      </c>
      <c r="BK252" s="156">
        <f t="shared" si="59"/>
        <v>0</v>
      </c>
      <c r="BL252" s="15" t="s">
        <v>259</v>
      </c>
      <c r="BM252" s="155" t="s">
        <v>565</v>
      </c>
    </row>
    <row r="253" spans="1:65" s="2" customFormat="1" ht="37.9" customHeight="1">
      <c r="A253" s="30"/>
      <c r="B253" s="142"/>
      <c r="C253" s="143" t="s">
        <v>566</v>
      </c>
      <c r="D253" s="143" t="s">
        <v>126</v>
      </c>
      <c r="E253" s="144" t="s">
        <v>567</v>
      </c>
      <c r="F253" s="145" t="s">
        <v>568</v>
      </c>
      <c r="G253" s="146" t="s">
        <v>164</v>
      </c>
      <c r="H253" s="147">
        <v>1</v>
      </c>
      <c r="I253" s="148"/>
      <c r="J253" s="149">
        <f t="shared" si="50"/>
        <v>0</v>
      </c>
      <c r="K253" s="150"/>
      <c r="L253" s="31"/>
      <c r="M253" s="151" t="s">
        <v>1</v>
      </c>
      <c r="N253" s="152" t="s">
        <v>40</v>
      </c>
      <c r="O253" s="56"/>
      <c r="P253" s="153">
        <f t="shared" si="51"/>
        <v>0</v>
      </c>
      <c r="Q253" s="153">
        <v>1.02912</v>
      </c>
      <c r="R253" s="153">
        <f t="shared" si="52"/>
        <v>1.02912</v>
      </c>
      <c r="S253" s="153">
        <v>0</v>
      </c>
      <c r="T253" s="154">
        <f t="shared" si="53"/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55" t="s">
        <v>178</v>
      </c>
      <c r="AT253" s="155" t="s">
        <v>126</v>
      </c>
      <c r="AU253" s="155" t="s">
        <v>85</v>
      </c>
      <c r="AY253" s="15" t="s">
        <v>123</v>
      </c>
      <c r="BE253" s="156">
        <f t="shared" si="54"/>
        <v>0</v>
      </c>
      <c r="BF253" s="156">
        <f t="shared" si="55"/>
        <v>0</v>
      </c>
      <c r="BG253" s="156">
        <f t="shared" si="56"/>
        <v>0</v>
      </c>
      <c r="BH253" s="156">
        <f t="shared" si="57"/>
        <v>0</v>
      </c>
      <c r="BI253" s="156">
        <f t="shared" si="58"/>
        <v>0</v>
      </c>
      <c r="BJ253" s="15" t="s">
        <v>83</v>
      </c>
      <c r="BK253" s="156">
        <f t="shared" si="59"/>
        <v>0</v>
      </c>
      <c r="BL253" s="15" t="s">
        <v>178</v>
      </c>
      <c r="BM253" s="155" t="s">
        <v>569</v>
      </c>
    </row>
    <row r="254" spans="1:65" s="2" customFormat="1" ht="33" customHeight="1">
      <c r="A254" s="30"/>
      <c r="B254" s="142"/>
      <c r="C254" s="143" t="s">
        <v>570</v>
      </c>
      <c r="D254" s="143" t="s">
        <v>126</v>
      </c>
      <c r="E254" s="144" t="s">
        <v>571</v>
      </c>
      <c r="F254" s="145" t="s">
        <v>572</v>
      </c>
      <c r="G254" s="146" t="s">
        <v>164</v>
      </c>
      <c r="H254" s="147">
        <v>4</v>
      </c>
      <c r="I254" s="148"/>
      <c r="J254" s="149">
        <f t="shared" si="50"/>
        <v>0</v>
      </c>
      <c r="K254" s="150"/>
      <c r="L254" s="31"/>
      <c r="M254" s="151" t="s">
        <v>1</v>
      </c>
      <c r="N254" s="152" t="s">
        <v>40</v>
      </c>
      <c r="O254" s="56"/>
      <c r="P254" s="153">
        <f t="shared" si="51"/>
        <v>0</v>
      </c>
      <c r="Q254" s="153">
        <v>0</v>
      </c>
      <c r="R254" s="153">
        <f t="shared" si="52"/>
        <v>0</v>
      </c>
      <c r="S254" s="153">
        <v>0</v>
      </c>
      <c r="T254" s="154">
        <f t="shared" si="53"/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55" t="s">
        <v>178</v>
      </c>
      <c r="AT254" s="155" t="s">
        <v>126</v>
      </c>
      <c r="AU254" s="155" t="s">
        <v>85</v>
      </c>
      <c r="AY254" s="15" t="s">
        <v>123</v>
      </c>
      <c r="BE254" s="156">
        <f t="shared" si="54"/>
        <v>0</v>
      </c>
      <c r="BF254" s="156">
        <f t="shared" si="55"/>
        <v>0</v>
      </c>
      <c r="BG254" s="156">
        <f t="shared" si="56"/>
        <v>0</v>
      </c>
      <c r="BH254" s="156">
        <f t="shared" si="57"/>
        <v>0</v>
      </c>
      <c r="BI254" s="156">
        <f t="shared" si="58"/>
        <v>0</v>
      </c>
      <c r="BJ254" s="15" t="s">
        <v>83</v>
      </c>
      <c r="BK254" s="156">
        <f t="shared" si="59"/>
        <v>0</v>
      </c>
      <c r="BL254" s="15" t="s">
        <v>178</v>
      </c>
      <c r="BM254" s="155" t="s">
        <v>573</v>
      </c>
    </row>
    <row r="255" spans="1:65" s="2" customFormat="1" ht="16.5" customHeight="1">
      <c r="A255" s="30"/>
      <c r="B255" s="142"/>
      <c r="C255" s="166" t="s">
        <v>574</v>
      </c>
      <c r="D255" s="166" t="s">
        <v>171</v>
      </c>
      <c r="E255" s="167" t="s">
        <v>575</v>
      </c>
      <c r="F255" s="168" t="s">
        <v>576</v>
      </c>
      <c r="G255" s="169" t="s">
        <v>164</v>
      </c>
      <c r="H255" s="170">
        <v>1</v>
      </c>
      <c r="I255" s="171"/>
      <c r="J255" s="172">
        <f t="shared" si="50"/>
        <v>0</v>
      </c>
      <c r="K255" s="173"/>
      <c r="L255" s="174"/>
      <c r="M255" s="175" t="s">
        <v>1</v>
      </c>
      <c r="N255" s="176" t="s">
        <v>40</v>
      </c>
      <c r="O255" s="56"/>
      <c r="P255" s="153">
        <f t="shared" si="51"/>
        <v>0</v>
      </c>
      <c r="Q255" s="153">
        <v>0</v>
      </c>
      <c r="R255" s="153">
        <f t="shared" si="52"/>
        <v>0</v>
      </c>
      <c r="S255" s="153">
        <v>0</v>
      </c>
      <c r="T255" s="154">
        <f t="shared" si="53"/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55" t="s">
        <v>167</v>
      </c>
      <c r="AT255" s="155" t="s">
        <v>171</v>
      </c>
      <c r="AU255" s="155" t="s">
        <v>85</v>
      </c>
      <c r="AY255" s="15" t="s">
        <v>123</v>
      </c>
      <c r="BE255" s="156">
        <f t="shared" si="54"/>
        <v>0</v>
      </c>
      <c r="BF255" s="156">
        <f t="shared" si="55"/>
        <v>0</v>
      </c>
      <c r="BG255" s="156">
        <f t="shared" si="56"/>
        <v>0</v>
      </c>
      <c r="BH255" s="156">
        <f t="shared" si="57"/>
        <v>0</v>
      </c>
      <c r="BI255" s="156">
        <f t="shared" si="58"/>
        <v>0</v>
      </c>
      <c r="BJ255" s="15" t="s">
        <v>83</v>
      </c>
      <c r="BK255" s="156">
        <f t="shared" si="59"/>
        <v>0</v>
      </c>
      <c r="BL255" s="15" t="s">
        <v>130</v>
      </c>
      <c r="BM255" s="155" t="s">
        <v>577</v>
      </c>
    </row>
    <row r="256" spans="1:65" s="2" customFormat="1" ht="24.2" customHeight="1">
      <c r="A256" s="30"/>
      <c r="B256" s="142"/>
      <c r="C256" s="143" t="s">
        <v>578</v>
      </c>
      <c r="D256" s="143" t="s">
        <v>126</v>
      </c>
      <c r="E256" s="144" t="s">
        <v>579</v>
      </c>
      <c r="F256" s="145" t="s">
        <v>580</v>
      </c>
      <c r="G256" s="146" t="s">
        <v>164</v>
      </c>
      <c r="H256" s="147">
        <v>1</v>
      </c>
      <c r="I256" s="148"/>
      <c r="J256" s="149">
        <f t="shared" si="50"/>
        <v>0</v>
      </c>
      <c r="K256" s="150"/>
      <c r="L256" s="31"/>
      <c r="M256" s="151" t="s">
        <v>1</v>
      </c>
      <c r="N256" s="152" t="s">
        <v>40</v>
      </c>
      <c r="O256" s="56"/>
      <c r="P256" s="153">
        <f t="shared" si="51"/>
        <v>0</v>
      </c>
      <c r="Q256" s="153">
        <v>0.18765999999999999</v>
      </c>
      <c r="R256" s="153">
        <f t="shared" si="52"/>
        <v>0.18765999999999999</v>
      </c>
      <c r="S256" s="153">
        <v>0</v>
      </c>
      <c r="T256" s="154">
        <f t="shared" si="53"/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55" t="s">
        <v>178</v>
      </c>
      <c r="AT256" s="155" t="s">
        <v>126</v>
      </c>
      <c r="AU256" s="155" t="s">
        <v>85</v>
      </c>
      <c r="AY256" s="15" t="s">
        <v>123</v>
      </c>
      <c r="BE256" s="156">
        <f t="shared" si="54"/>
        <v>0</v>
      </c>
      <c r="BF256" s="156">
        <f t="shared" si="55"/>
        <v>0</v>
      </c>
      <c r="BG256" s="156">
        <f t="shared" si="56"/>
        <v>0</v>
      </c>
      <c r="BH256" s="156">
        <f t="shared" si="57"/>
        <v>0</v>
      </c>
      <c r="BI256" s="156">
        <f t="shared" si="58"/>
        <v>0</v>
      </c>
      <c r="BJ256" s="15" t="s">
        <v>83</v>
      </c>
      <c r="BK256" s="156">
        <f t="shared" si="59"/>
        <v>0</v>
      </c>
      <c r="BL256" s="15" t="s">
        <v>178</v>
      </c>
      <c r="BM256" s="155" t="s">
        <v>581</v>
      </c>
    </row>
    <row r="257" spans="1:65" s="2" customFormat="1" ht="16.5" customHeight="1">
      <c r="A257" s="30"/>
      <c r="B257" s="142"/>
      <c r="C257" s="166" t="s">
        <v>582</v>
      </c>
      <c r="D257" s="166" t="s">
        <v>171</v>
      </c>
      <c r="E257" s="167" t="s">
        <v>583</v>
      </c>
      <c r="F257" s="168" t="s">
        <v>584</v>
      </c>
      <c r="G257" s="169" t="s">
        <v>164</v>
      </c>
      <c r="H257" s="170">
        <v>1</v>
      </c>
      <c r="I257" s="171"/>
      <c r="J257" s="172">
        <f t="shared" si="50"/>
        <v>0</v>
      </c>
      <c r="K257" s="173"/>
      <c r="L257" s="174"/>
      <c r="M257" s="175" t="s">
        <v>1</v>
      </c>
      <c r="N257" s="176" t="s">
        <v>40</v>
      </c>
      <c r="O257" s="56"/>
      <c r="P257" s="153">
        <f t="shared" si="51"/>
        <v>0</v>
      </c>
      <c r="Q257" s="153">
        <v>0.06</v>
      </c>
      <c r="R257" s="153">
        <f t="shared" si="52"/>
        <v>0.06</v>
      </c>
      <c r="S257" s="153">
        <v>0</v>
      </c>
      <c r="T257" s="154">
        <f t="shared" si="5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55" t="s">
        <v>259</v>
      </c>
      <c r="AT257" s="155" t="s">
        <v>171</v>
      </c>
      <c r="AU257" s="155" t="s">
        <v>85</v>
      </c>
      <c r="AY257" s="15" t="s">
        <v>123</v>
      </c>
      <c r="BE257" s="156">
        <f t="shared" si="54"/>
        <v>0</v>
      </c>
      <c r="BF257" s="156">
        <f t="shared" si="55"/>
        <v>0</v>
      </c>
      <c r="BG257" s="156">
        <f t="shared" si="56"/>
        <v>0</v>
      </c>
      <c r="BH257" s="156">
        <f t="shared" si="57"/>
        <v>0</v>
      </c>
      <c r="BI257" s="156">
        <f t="shared" si="58"/>
        <v>0</v>
      </c>
      <c r="BJ257" s="15" t="s">
        <v>83</v>
      </c>
      <c r="BK257" s="156">
        <f t="shared" si="59"/>
        <v>0</v>
      </c>
      <c r="BL257" s="15" t="s">
        <v>259</v>
      </c>
      <c r="BM257" s="155" t="s">
        <v>585</v>
      </c>
    </row>
    <row r="258" spans="1:65" s="2" customFormat="1" ht="16.5" customHeight="1">
      <c r="A258" s="30"/>
      <c r="B258" s="142"/>
      <c r="C258" s="143" t="s">
        <v>586</v>
      </c>
      <c r="D258" s="143" t="s">
        <v>126</v>
      </c>
      <c r="E258" s="144" t="s">
        <v>587</v>
      </c>
      <c r="F258" s="145" t="s">
        <v>588</v>
      </c>
      <c r="G258" s="146" t="s">
        <v>589</v>
      </c>
      <c r="H258" s="147">
        <v>12</v>
      </c>
      <c r="I258" s="148"/>
      <c r="J258" s="149">
        <f t="shared" si="50"/>
        <v>0</v>
      </c>
      <c r="K258" s="150"/>
      <c r="L258" s="31"/>
      <c r="M258" s="151" t="s">
        <v>1</v>
      </c>
      <c r="N258" s="152" t="s">
        <v>40</v>
      </c>
      <c r="O258" s="56"/>
      <c r="P258" s="153">
        <f t="shared" si="51"/>
        <v>0</v>
      </c>
      <c r="Q258" s="153">
        <v>0</v>
      </c>
      <c r="R258" s="153">
        <f t="shared" si="52"/>
        <v>0</v>
      </c>
      <c r="S258" s="153">
        <v>0</v>
      </c>
      <c r="T258" s="154">
        <f t="shared" si="53"/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55" t="s">
        <v>130</v>
      </c>
      <c r="AT258" s="155" t="s">
        <v>126</v>
      </c>
      <c r="AU258" s="155" t="s">
        <v>85</v>
      </c>
      <c r="AY258" s="15" t="s">
        <v>123</v>
      </c>
      <c r="BE258" s="156">
        <f t="shared" si="54"/>
        <v>0</v>
      </c>
      <c r="BF258" s="156">
        <f t="shared" si="55"/>
        <v>0</v>
      </c>
      <c r="BG258" s="156">
        <f t="shared" si="56"/>
        <v>0</v>
      </c>
      <c r="BH258" s="156">
        <f t="shared" si="57"/>
        <v>0</v>
      </c>
      <c r="BI258" s="156">
        <f t="shared" si="58"/>
        <v>0</v>
      </c>
      <c r="BJ258" s="15" t="s">
        <v>83</v>
      </c>
      <c r="BK258" s="156">
        <f t="shared" si="59"/>
        <v>0</v>
      </c>
      <c r="BL258" s="15" t="s">
        <v>130</v>
      </c>
      <c r="BM258" s="155" t="s">
        <v>590</v>
      </c>
    </row>
    <row r="259" spans="1:65" s="2" customFormat="1" ht="24.2" customHeight="1">
      <c r="A259" s="30"/>
      <c r="B259" s="142"/>
      <c r="C259" s="143" t="s">
        <v>591</v>
      </c>
      <c r="D259" s="143" t="s">
        <v>126</v>
      </c>
      <c r="E259" s="144" t="s">
        <v>592</v>
      </c>
      <c r="F259" s="145" t="s">
        <v>593</v>
      </c>
      <c r="G259" s="146" t="s">
        <v>164</v>
      </c>
      <c r="H259" s="147">
        <v>80</v>
      </c>
      <c r="I259" s="148"/>
      <c r="J259" s="149">
        <f t="shared" si="50"/>
        <v>0</v>
      </c>
      <c r="K259" s="150"/>
      <c r="L259" s="31"/>
      <c r="M259" s="151" t="s">
        <v>1</v>
      </c>
      <c r="N259" s="152" t="s">
        <v>40</v>
      </c>
      <c r="O259" s="56"/>
      <c r="P259" s="153">
        <f t="shared" si="51"/>
        <v>0</v>
      </c>
      <c r="Q259" s="153">
        <v>0</v>
      </c>
      <c r="R259" s="153">
        <f t="shared" si="52"/>
        <v>0</v>
      </c>
      <c r="S259" s="153">
        <v>0</v>
      </c>
      <c r="T259" s="154">
        <f t="shared" si="53"/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55" t="s">
        <v>178</v>
      </c>
      <c r="AT259" s="155" t="s">
        <v>126</v>
      </c>
      <c r="AU259" s="155" t="s">
        <v>85</v>
      </c>
      <c r="AY259" s="15" t="s">
        <v>123</v>
      </c>
      <c r="BE259" s="156">
        <f t="shared" si="54"/>
        <v>0</v>
      </c>
      <c r="BF259" s="156">
        <f t="shared" si="55"/>
        <v>0</v>
      </c>
      <c r="BG259" s="156">
        <f t="shared" si="56"/>
        <v>0</v>
      </c>
      <c r="BH259" s="156">
        <f t="shared" si="57"/>
        <v>0</v>
      </c>
      <c r="BI259" s="156">
        <f t="shared" si="58"/>
        <v>0</v>
      </c>
      <c r="BJ259" s="15" t="s">
        <v>83</v>
      </c>
      <c r="BK259" s="156">
        <f t="shared" si="59"/>
        <v>0</v>
      </c>
      <c r="BL259" s="15" t="s">
        <v>178</v>
      </c>
      <c r="BM259" s="155" t="s">
        <v>594</v>
      </c>
    </row>
    <row r="260" spans="1:65" s="2" customFormat="1" ht="21.75" customHeight="1">
      <c r="A260" s="30"/>
      <c r="B260" s="142"/>
      <c r="C260" s="143" t="s">
        <v>595</v>
      </c>
      <c r="D260" s="143" t="s">
        <v>126</v>
      </c>
      <c r="E260" s="144" t="s">
        <v>596</v>
      </c>
      <c r="F260" s="145" t="s">
        <v>597</v>
      </c>
      <c r="G260" s="146" t="s">
        <v>164</v>
      </c>
      <c r="H260" s="147">
        <v>80</v>
      </c>
      <c r="I260" s="148"/>
      <c r="J260" s="149">
        <f t="shared" si="50"/>
        <v>0</v>
      </c>
      <c r="K260" s="150"/>
      <c r="L260" s="31"/>
      <c r="M260" s="151" t="s">
        <v>1</v>
      </c>
      <c r="N260" s="152" t="s">
        <v>40</v>
      </c>
      <c r="O260" s="56"/>
      <c r="P260" s="153">
        <f t="shared" si="51"/>
        <v>0</v>
      </c>
      <c r="Q260" s="153">
        <v>0</v>
      </c>
      <c r="R260" s="153">
        <f t="shared" si="52"/>
        <v>0</v>
      </c>
      <c r="S260" s="153">
        <v>0</v>
      </c>
      <c r="T260" s="154">
        <f t="shared" si="53"/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55" t="s">
        <v>178</v>
      </c>
      <c r="AT260" s="155" t="s">
        <v>126</v>
      </c>
      <c r="AU260" s="155" t="s">
        <v>85</v>
      </c>
      <c r="AY260" s="15" t="s">
        <v>123</v>
      </c>
      <c r="BE260" s="156">
        <f t="shared" si="54"/>
        <v>0</v>
      </c>
      <c r="BF260" s="156">
        <f t="shared" si="55"/>
        <v>0</v>
      </c>
      <c r="BG260" s="156">
        <f t="shared" si="56"/>
        <v>0</v>
      </c>
      <c r="BH260" s="156">
        <f t="shared" si="57"/>
        <v>0</v>
      </c>
      <c r="BI260" s="156">
        <f t="shared" si="58"/>
        <v>0</v>
      </c>
      <c r="BJ260" s="15" t="s">
        <v>83</v>
      </c>
      <c r="BK260" s="156">
        <f t="shared" si="59"/>
        <v>0</v>
      </c>
      <c r="BL260" s="15" t="s">
        <v>178</v>
      </c>
      <c r="BM260" s="155" t="s">
        <v>598</v>
      </c>
    </row>
    <row r="261" spans="1:65" s="2" customFormat="1" ht="16.5" customHeight="1">
      <c r="A261" s="30"/>
      <c r="B261" s="142"/>
      <c r="C261" s="143" t="s">
        <v>599</v>
      </c>
      <c r="D261" s="143" t="s">
        <v>126</v>
      </c>
      <c r="E261" s="144" t="s">
        <v>600</v>
      </c>
      <c r="F261" s="145" t="s">
        <v>601</v>
      </c>
      <c r="G261" s="146" t="s">
        <v>164</v>
      </c>
      <c r="H261" s="147">
        <v>8</v>
      </c>
      <c r="I261" s="148"/>
      <c r="J261" s="149">
        <f t="shared" si="50"/>
        <v>0</v>
      </c>
      <c r="K261" s="150"/>
      <c r="L261" s="31"/>
      <c r="M261" s="151" t="s">
        <v>1</v>
      </c>
      <c r="N261" s="152" t="s">
        <v>40</v>
      </c>
      <c r="O261" s="56"/>
      <c r="P261" s="153">
        <f t="shared" si="51"/>
        <v>0</v>
      </c>
      <c r="Q261" s="153">
        <v>0</v>
      </c>
      <c r="R261" s="153">
        <f t="shared" si="52"/>
        <v>0</v>
      </c>
      <c r="S261" s="153">
        <v>0</v>
      </c>
      <c r="T261" s="154">
        <f t="shared" si="53"/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55" t="s">
        <v>178</v>
      </c>
      <c r="AT261" s="155" t="s">
        <v>126</v>
      </c>
      <c r="AU261" s="155" t="s">
        <v>85</v>
      </c>
      <c r="AY261" s="15" t="s">
        <v>123</v>
      </c>
      <c r="BE261" s="156">
        <f t="shared" si="54"/>
        <v>0</v>
      </c>
      <c r="BF261" s="156">
        <f t="shared" si="55"/>
        <v>0</v>
      </c>
      <c r="BG261" s="156">
        <f t="shared" si="56"/>
        <v>0</v>
      </c>
      <c r="BH261" s="156">
        <f t="shared" si="57"/>
        <v>0</v>
      </c>
      <c r="BI261" s="156">
        <f t="shared" si="58"/>
        <v>0</v>
      </c>
      <c r="BJ261" s="15" t="s">
        <v>83</v>
      </c>
      <c r="BK261" s="156">
        <f t="shared" si="59"/>
        <v>0</v>
      </c>
      <c r="BL261" s="15" t="s">
        <v>178</v>
      </c>
      <c r="BM261" s="155" t="s">
        <v>602</v>
      </c>
    </row>
    <row r="262" spans="1:65" s="2" customFormat="1" ht="16.5" customHeight="1">
      <c r="A262" s="30"/>
      <c r="B262" s="142"/>
      <c r="C262" s="143" t="s">
        <v>603</v>
      </c>
      <c r="D262" s="143" t="s">
        <v>126</v>
      </c>
      <c r="E262" s="144" t="s">
        <v>604</v>
      </c>
      <c r="F262" s="145" t="s">
        <v>605</v>
      </c>
      <c r="G262" s="146" t="s">
        <v>381</v>
      </c>
      <c r="H262" s="147">
        <v>1</v>
      </c>
      <c r="I262" s="148"/>
      <c r="J262" s="149">
        <f t="shared" si="50"/>
        <v>0</v>
      </c>
      <c r="K262" s="150"/>
      <c r="L262" s="31"/>
      <c r="M262" s="151" t="s">
        <v>1</v>
      </c>
      <c r="N262" s="152" t="s">
        <v>40</v>
      </c>
      <c r="O262" s="56"/>
      <c r="P262" s="153">
        <f t="shared" si="51"/>
        <v>0</v>
      </c>
      <c r="Q262" s="153">
        <v>0</v>
      </c>
      <c r="R262" s="153">
        <f t="shared" si="52"/>
        <v>0</v>
      </c>
      <c r="S262" s="153">
        <v>0</v>
      </c>
      <c r="T262" s="154">
        <f t="shared" si="53"/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55" t="s">
        <v>606</v>
      </c>
      <c r="AT262" s="155" t="s">
        <v>126</v>
      </c>
      <c r="AU262" s="155" t="s">
        <v>85</v>
      </c>
      <c r="AY262" s="15" t="s">
        <v>123</v>
      </c>
      <c r="BE262" s="156">
        <f t="shared" si="54"/>
        <v>0</v>
      </c>
      <c r="BF262" s="156">
        <f t="shared" si="55"/>
        <v>0</v>
      </c>
      <c r="BG262" s="156">
        <f t="shared" si="56"/>
        <v>0</v>
      </c>
      <c r="BH262" s="156">
        <f t="shared" si="57"/>
        <v>0</v>
      </c>
      <c r="BI262" s="156">
        <f t="shared" si="58"/>
        <v>0</v>
      </c>
      <c r="BJ262" s="15" t="s">
        <v>83</v>
      </c>
      <c r="BK262" s="156">
        <f t="shared" si="59"/>
        <v>0</v>
      </c>
      <c r="BL262" s="15" t="s">
        <v>606</v>
      </c>
      <c r="BM262" s="155" t="s">
        <v>607</v>
      </c>
    </row>
    <row r="263" spans="1:65" s="2" customFormat="1" ht="16.5" customHeight="1">
      <c r="A263" s="30"/>
      <c r="B263" s="142"/>
      <c r="C263" s="143" t="s">
        <v>608</v>
      </c>
      <c r="D263" s="143" t="s">
        <v>126</v>
      </c>
      <c r="E263" s="144" t="s">
        <v>609</v>
      </c>
      <c r="F263" s="145" t="s">
        <v>610</v>
      </c>
      <c r="G263" s="146" t="s">
        <v>381</v>
      </c>
      <c r="H263" s="147">
        <v>1</v>
      </c>
      <c r="I263" s="148"/>
      <c r="J263" s="149">
        <f t="shared" si="50"/>
        <v>0</v>
      </c>
      <c r="K263" s="150"/>
      <c r="L263" s="31"/>
      <c r="M263" s="151" t="s">
        <v>1</v>
      </c>
      <c r="N263" s="152" t="s">
        <v>40</v>
      </c>
      <c r="O263" s="56"/>
      <c r="P263" s="153">
        <f t="shared" si="51"/>
        <v>0</v>
      </c>
      <c r="Q263" s="153">
        <v>0</v>
      </c>
      <c r="R263" s="153">
        <f t="shared" si="52"/>
        <v>0</v>
      </c>
      <c r="S263" s="153">
        <v>0</v>
      </c>
      <c r="T263" s="154">
        <f t="shared" si="53"/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155" t="s">
        <v>606</v>
      </c>
      <c r="AT263" s="155" t="s">
        <v>126</v>
      </c>
      <c r="AU263" s="155" t="s">
        <v>85</v>
      </c>
      <c r="AY263" s="15" t="s">
        <v>123</v>
      </c>
      <c r="BE263" s="156">
        <f t="shared" si="54"/>
        <v>0</v>
      </c>
      <c r="BF263" s="156">
        <f t="shared" si="55"/>
        <v>0</v>
      </c>
      <c r="BG263" s="156">
        <f t="shared" si="56"/>
        <v>0</v>
      </c>
      <c r="BH263" s="156">
        <f t="shared" si="57"/>
        <v>0</v>
      </c>
      <c r="BI263" s="156">
        <f t="shared" si="58"/>
        <v>0</v>
      </c>
      <c r="BJ263" s="15" t="s">
        <v>83</v>
      </c>
      <c r="BK263" s="156">
        <f t="shared" si="59"/>
        <v>0</v>
      </c>
      <c r="BL263" s="15" t="s">
        <v>606</v>
      </c>
      <c r="BM263" s="155" t="s">
        <v>611</v>
      </c>
    </row>
    <row r="264" spans="1:65" s="2" customFormat="1" ht="24.2" customHeight="1">
      <c r="A264" s="30"/>
      <c r="B264" s="142"/>
      <c r="C264" s="143" t="s">
        <v>612</v>
      </c>
      <c r="D264" s="143" t="s">
        <v>126</v>
      </c>
      <c r="E264" s="144" t="s">
        <v>613</v>
      </c>
      <c r="F264" s="145" t="s">
        <v>614</v>
      </c>
      <c r="G264" s="146" t="s">
        <v>188</v>
      </c>
      <c r="H264" s="147">
        <v>10</v>
      </c>
      <c r="I264" s="148"/>
      <c r="J264" s="149">
        <f t="shared" si="50"/>
        <v>0</v>
      </c>
      <c r="K264" s="150"/>
      <c r="L264" s="31"/>
      <c r="M264" s="151" t="s">
        <v>1</v>
      </c>
      <c r="N264" s="152" t="s">
        <v>40</v>
      </c>
      <c r="O264" s="56"/>
      <c r="P264" s="153">
        <f t="shared" si="51"/>
        <v>0</v>
      </c>
      <c r="Q264" s="153">
        <v>0</v>
      </c>
      <c r="R264" s="153">
        <f t="shared" si="52"/>
        <v>0</v>
      </c>
      <c r="S264" s="153">
        <v>0</v>
      </c>
      <c r="T264" s="154">
        <f t="shared" si="53"/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55" t="s">
        <v>606</v>
      </c>
      <c r="AT264" s="155" t="s">
        <v>126</v>
      </c>
      <c r="AU264" s="155" t="s">
        <v>85</v>
      </c>
      <c r="AY264" s="15" t="s">
        <v>123</v>
      </c>
      <c r="BE264" s="156">
        <f t="shared" si="54"/>
        <v>0</v>
      </c>
      <c r="BF264" s="156">
        <f t="shared" si="55"/>
        <v>0</v>
      </c>
      <c r="BG264" s="156">
        <f t="shared" si="56"/>
        <v>0</v>
      </c>
      <c r="BH264" s="156">
        <f t="shared" si="57"/>
        <v>0</v>
      </c>
      <c r="BI264" s="156">
        <f t="shared" si="58"/>
        <v>0</v>
      </c>
      <c r="BJ264" s="15" t="s">
        <v>83</v>
      </c>
      <c r="BK264" s="156">
        <f t="shared" si="59"/>
        <v>0</v>
      </c>
      <c r="BL264" s="15" t="s">
        <v>606</v>
      </c>
      <c r="BM264" s="155" t="s">
        <v>615</v>
      </c>
    </row>
    <row r="265" spans="1:65" s="2" customFormat="1" ht="24.2" customHeight="1">
      <c r="A265" s="30"/>
      <c r="B265" s="142"/>
      <c r="C265" s="166" t="s">
        <v>616</v>
      </c>
      <c r="D265" s="166" t="s">
        <v>171</v>
      </c>
      <c r="E265" s="167" t="s">
        <v>617</v>
      </c>
      <c r="F265" s="168" t="s">
        <v>618</v>
      </c>
      <c r="G265" s="169" t="s">
        <v>188</v>
      </c>
      <c r="H265" s="170">
        <v>4</v>
      </c>
      <c r="I265" s="171"/>
      <c r="J265" s="172">
        <f t="shared" si="50"/>
        <v>0</v>
      </c>
      <c r="K265" s="173"/>
      <c r="L265" s="174"/>
      <c r="M265" s="175" t="s">
        <v>1</v>
      </c>
      <c r="N265" s="176" t="s">
        <v>40</v>
      </c>
      <c r="O265" s="56"/>
      <c r="P265" s="153">
        <f t="shared" si="51"/>
        <v>0</v>
      </c>
      <c r="Q265" s="153">
        <v>0</v>
      </c>
      <c r="R265" s="153">
        <f t="shared" si="52"/>
        <v>0</v>
      </c>
      <c r="S265" s="153">
        <v>0</v>
      </c>
      <c r="T265" s="154">
        <f t="shared" si="53"/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55" t="s">
        <v>167</v>
      </c>
      <c r="AT265" s="155" t="s">
        <v>171</v>
      </c>
      <c r="AU265" s="155" t="s">
        <v>85</v>
      </c>
      <c r="AY265" s="15" t="s">
        <v>123</v>
      </c>
      <c r="BE265" s="156">
        <f t="shared" si="54"/>
        <v>0</v>
      </c>
      <c r="BF265" s="156">
        <f t="shared" si="55"/>
        <v>0</v>
      </c>
      <c r="BG265" s="156">
        <f t="shared" si="56"/>
        <v>0</v>
      </c>
      <c r="BH265" s="156">
        <f t="shared" si="57"/>
        <v>0</v>
      </c>
      <c r="BI265" s="156">
        <f t="shared" si="58"/>
        <v>0</v>
      </c>
      <c r="BJ265" s="15" t="s">
        <v>83</v>
      </c>
      <c r="BK265" s="156">
        <f t="shared" si="59"/>
        <v>0</v>
      </c>
      <c r="BL265" s="15" t="s">
        <v>130</v>
      </c>
      <c r="BM265" s="155" t="s">
        <v>619</v>
      </c>
    </row>
    <row r="266" spans="1:65" s="12" customFormat="1" ht="22.9" customHeight="1">
      <c r="B266" s="129"/>
      <c r="D266" s="130" t="s">
        <v>74</v>
      </c>
      <c r="E266" s="140" t="s">
        <v>620</v>
      </c>
      <c r="F266" s="140" t="s">
        <v>621</v>
      </c>
      <c r="I266" s="132"/>
      <c r="J266" s="141">
        <f>BK266</f>
        <v>0</v>
      </c>
      <c r="L266" s="129"/>
      <c r="M266" s="134"/>
      <c r="N266" s="135"/>
      <c r="O266" s="135"/>
      <c r="P266" s="136">
        <f>SUM(P267:P282)</f>
        <v>0</v>
      </c>
      <c r="Q266" s="135"/>
      <c r="R266" s="136">
        <f>SUM(R267:R282)</f>
        <v>94.214581799999991</v>
      </c>
      <c r="S266" s="135"/>
      <c r="T266" s="137">
        <f>SUM(T267:T282)</f>
        <v>93.0886</v>
      </c>
      <c r="AR266" s="130" t="s">
        <v>138</v>
      </c>
      <c r="AT266" s="138" t="s">
        <v>74</v>
      </c>
      <c r="AU266" s="138" t="s">
        <v>83</v>
      </c>
      <c r="AY266" s="130" t="s">
        <v>123</v>
      </c>
      <c r="BK266" s="139">
        <f>SUM(BK267:BK282)</f>
        <v>0</v>
      </c>
    </row>
    <row r="267" spans="1:65" s="2" customFormat="1" ht="33" customHeight="1">
      <c r="A267" s="30"/>
      <c r="B267" s="142"/>
      <c r="C267" s="143" t="s">
        <v>622</v>
      </c>
      <c r="D267" s="143" t="s">
        <v>126</v>
      </c>
      <c r="E267" s="144" t="s">
        <v>623</v>
      </c>
      <c r="F267" s="145" t="s">
        <v>624</v>
      </c>
      <c r="G267" s="146" t="s">
        <v>188</v>
      </c>
      <c r="H267" s="147">
        <v>4</v>
      </c>
      <c r="I267" s="148"/>
      <c r="J267" s="149">
        <f t="shared" ref="J267:J272" si="60">ROUND(I267*H267,2)</f>
        <v>0</v>
      </c>
      <c r="K267" s="150"/>
      <c r="L267" s="31"/>
      <c r="M267" s="151" t="s">
        <v>1</v>
      </c>
      <c r="N267" s="152" t="s">
        <v>40</v>
      </c>
      <c r="O267" s="56"/>
      <c r="P267" s="153">
        <f t="shared" ref="P267:P272" si="61">O267*H267</f>
        <v>0</v>
      </c>
      <c r="Q267" s="153">
        <v>0</v>
      </c>
      <c r="R267" s="153">
        <f t="shared" ref="R267:R272" si="62">Q267*H267</f>
        <v>0</v>
      </c>
      <c r="S267" s="153">
        <v>0.28999999999999998</v>
      </c>
      <c r="T267" s="154">
        <f t="shared" ref="T267:T272" si="63">S267*H267</f>
        <v>1.1599999999999999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155" t="s">
        <v>178</v>
      </c>
      <c r="AT267" s="155" t="s">
        <v>126</v>
      </c>
      <c r="AU267" s="155" t="s">
        <v>85</v>
      </c>
      <c r="AY267" s="15" t="s">
        <v>123</v>
      </c>
      <c r="BE267" s="156">
        <f t="shared" ref="BE267:BE272" si="64">IF(N267="základní",J267,0)</f>
        <v>0</v>
      </c>
      <c r="BF267" s="156">
        <f t="shared" ref="BF267:BF272" si="65">IF(N267="snížená",J267,0)</f>
        <v>0</v>
      </c>
      <c r="BG267" s="156">
        <f t="shared" ref="BG267:BG272" si="66">IF(N267="zákl. přenesená",J267,0)</f>
        <v>0</v>
      </c>
      <c r="BH267" s="156">
        <f t="shared" ref="BH267:BH272" si="67">IF(N267="sníž. přenesená",J267,0)</f>
        <v>0</v>
      </c>
      <c r="BI267" s="156">
        <f t="shared" ref="BI267:BI272" si="68">IF(N267="nulová",J267,0)</f>
        <v>0</v>
      </c>
      <c r="BJ267" s="15" t="s">
        <v>83</v>
      </c>
      <c r="BK267" s="156">
        <f t="shared" ref="BK267:BK272" si="69">ROUND(I267*H267,2)</f>
        <v>0</v>
      </c>
      <c r="BL267" s="15" t="s">
        <v>178</v>
      </c>
      <c r="BM267" s="155" t="s">
        <v>625</v>
      </c>
    </row>
    <row r="268" spans="1:65" s="2" customFormat="1" ht="24.2" customHeight="1">
      <c r="A268" s="30"/>
      <c r="B268" s="142"/>
      <c r="C268" s="143" t="s">
        <v>626</v>
      </c>
      <c r="D268" s="143" t="s">
        <v>126</v>
      </c>
      <c r="E268" s="144" t="s">
        <v>627</v>
      </c>
      <c r="F268" s="145" t="s">
        <v>628</v>
      </c>
      <c r="G268" s="146" t="s">
        <v>188</v>
      </c>
      <c r="H268" s="147">
        <v>4</v>
      </c>
      <c r="I268" s="148"/>
      <c r="J268" s="149">
        <f t="shared" si="60"/>
        <v>0</v>
      </c>
      <c r="K268" s="150"/>
      <c r="L268" s="31"/>
      <c r="M268" s="151" t="s">
        <v>1</v>
      </c>
      <c r="N268" s="152" t="s">
        <v>40</v>
      </c>
      <c r="O268" s="56"/>
      <c r="P268" s="153">
        <f t="shared" si="61"/>
        <v>0</v>
      </c>
      <c r="Q268" s="153">
        <v>0.14321</v>
      </c>
      <c r="R268" s="153">
        <f t="shared" si="62"/>
        <v>0.57284000000000002</v>
      </c>
      <c r="S268" s="153">
        <v>0</v>
      </c>
      <c r="T268" s="154">
        <f t="shared" si="63"/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55" t="s">
        <v>178</v>
      </c>
      <c r="AT268" s="155" t="s">
        <v>126</v>
      </c>
      <c r="AU268" s="155" t="s">
        <v>85</v>
      </c>
      <c r="AY268" s="15" t="s">
        <v>123</v>
      </c>
      <c r="BE268" s="156">
        <f t="shared" si="64"/>
        <v>0</v>
      </c>
      <c r="BF268" s="156">
        <f t="shared" si="65"/>
        <v>0</v>
      </c>
      <c r="BG268" s="156">
        <f t="shared" si="66"/>
        <v>0</v>
      </c>
      <c r="BH268" s="156">
        <f t="shared" si="67"/>
        <v>0</v>
      </c>
      <c r="BI268" s="156">
        <f t="shared" si="68"/>
        <v>0</v>
      </c>
      <c r="BJ268" s="15" t="s">
        <v>83</v>
      </c>
      <c r="BK268" s="156">
        <f t="shared" si="69"/>
        <v>0</v>
      </c>
      <c r="BL268" s="15" t="s">
        <v>178</v>
      </c>
      <c r="BM268" s="155" t="s">
        <v>629</v>
      </c>
    </row>
    <row r="269" spans="1:65" s="2" customFormat="1" ht="16.5" customHeight="1">
      <c r="A269" s="30"/>
      <c r="B269" s="142"/>
      <c r="C269" s="166" t="s">
        <v>630</v>
      </c>
      <c r="D269" s="166" t="s">
        <v>171</v>
      </c>
      <c r="E269" s="167" t="s">
        <v>631</v>
      </c>
      <c r="F269" s="168" t="s">
        <v>632</v>
      </c>
      <c r="G269" s="169" t="s">
        <v>188</v>
      </c>
      <c r="H269" s="170">
        <v>4</v>
      </c>
      <c r="I269" s="171"/>
      <c r="J269" s="172">
        <f t="shared" si="60"/>
        <v>0</v>
      </c>
      <c r="K269" s="173"/>
      <c r="L269" s="174"/>
      <c r="M269" s="175" t="s">
        <v>1</v>
      </c>
      <c r="N269" s="176" t="s">
        <v>40</v>
      </c>
      <c r="O269" s="56"/>
      <c r="P269" s="153">
        <f t="shared" si="61"/>
        <v>0</v>
      </c>
      <c r="Q269" s="153">
        <v>0.04</v>
      </c>
      <c r="R269" s="153">
        <f t="shared" si="62"/>
        <v>0.16</v>
      </c>
      <c r="S269" s="153">
        <v>0</v>
      </c>
      <c r="T269" s="154">
        <f t="shared" si="63"/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55" t="s">
        <v>259</v>
      </c>
      <c r="AT269" s="155" t="s">
        <v>171</v>
      </c>
      <c r="AU269" s="155" t="s">
        <v>85</v>
      </c>
      <c r="AY269" s="15" t="s">
        <v>123</v>
      </c>
      <c r="BE269" s="156">
        <f t="shared" si="64"/>
        <v>0</v>
      </c>
      <c r="BF269" s="156">
        <f t="shared" si="65"/>
        <v>0</v>
      </c>
      <c r="BG269" s="156">
        <f t="shared" si="66"/>
        <v>0</v>
      </c>
      <c r="BH269" s="156">
        <f t="shared" si="67"/>
        <v>0</v>
      </c>
      <c r="BI269" s="156">
        <f t="shared" si="68"/>
        <v>0</v>
      </c>
      <c r="BJ269" s="15" t="s">
        <v>83</v>
      </c>
      <c r="BK269" s="156">
        <f t="shared" si="69"/>
        <v>0</v>
      </c>
      <c r="BL269" s="15" t="s">
        <v>259</v>
      </c>
      <c r="BM269" s="155" t="s">
        <v>633</v>
      </c>
    </row>
    <row r="270" spans="1:65" s="2" customFormat="1" ht="24.2" customHeight="1">
      <c r="A270" s="30"/>
      <c r="B270" s="142"/>
      <c r="C270" s="143" t="s">
        <v>634</v>
      </c>
      <c r="D270" s="143" t="s">
        <v>126</v>
      </c>
      <c r="E270" s="144" t="s">
        <v>635</v>
      </c>
      <c r="F270" s="145" t="s">
        <v>636</v>
      </c>
      <c r="G270" s="146" t="s">
        <v>396</v>
      </c>
      <c r="H270" s="147">
        <v>4.8</v>
      </c>
      <c r="I270" s="148"/>
      <c r="J270" s="149">
        <f t="shared" si="60"/>
        <v>0</v>
      </c>
      <c r="K270" s="150"/>
      <c r="L270" s="31"/>
      <c r="M270" s="151" t="s">
        <v>1</v>
      </c>
      <c r="N270" s="152" t="s">
        <v>40</v>
      </c>
      <c r="O270" s="56"/>
      <c r="P270" s="153">
        <f t="shared" si="61"/>
        <v>0</v>
      </c>
      <c r="Q270" s="153">
        <v>0</v>
      </c>
      <c r="R270" s="153">
        <f t="shared" si="62"/>
        <v>0</v>
      </c>
      <c r="S270" s="153">
        <v>0.255</v>
      </c>
      <c r="T270" s="154">
        <f t="shared" si="63"/>
        <v>1.224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155" t="s">
        <v>178</v>
      </c>
      <c r="AT270" s="155" t="s">
        <v>126</v>
      </c>
      <c r="AU270" s="155" t="s">
        <v>85</v>
      </c>
      <c r="AY270" s="15" t="s">
        <v>123</v>
      </c>
      <c r="BE270" s="156">
        <f t="shared" si="64"/>
        <v>0</v>
      </c>
      <c r="BF270" s="156">
        <f t="shared" si="65"/>
        <v>0</v>
      </c>
      <c r="BG270" s="156">
        <f t="shared" si="66"/>
        <v>0</v>
      </c>
      <c r="BH270" s="156">
        <f t="shared" si="67"/>
        <v>0</v>
      </c>
      <c r="BI270" s="156">
        <f t="shared" si="68"/>
        <v>0</v>
      </c>
      <c r="BJ270" s="15" t="s">
        <v>83</v>
      </c>
      <c r="BK270" s="156">
        <f t="shared" si="69"/>
        <v>0</v>
      </c>
      <c r="BL270" s="15" t="s">
        <v>178</v>
      </c>
      <c r="BM270" s="155" t="s">
        <v>637</v>
      </c>
    </row>
    <row r="271" spans="1:65" s="2" customFormat="1" ht="33" customHeight="1">
      <c r="A271" s="30"/>
      <c r="B271" s="142"/>
      <c r="C271" s="143" t="s">
        <v>638</v>
      </c>
      <c r="D271" s="143" t="s">
        <v>126</v>
      </c>
      <c r="E271" s="144" t="s">
        <v>639</v>
      </c>
      <c r="F271" s="145" t="s">
        <v>640</v>
      </c>
      <c r="G271" s="146" t="s">
        <v>396</v>
      </c>
      <c r="H271" s="147">
        <v>4.8</v>
      </c>
      <c r="I271" s="148"/>
      <c r="J271" s="149">
        <f t="shared" si="60"/>
        <v>0</v>
      </c>
      <c r="K271" s="150"/>
      <c r="L271" s="31"/>
      <c r="M271" s="151" t="s">
        <v>1</v>
      </c>
      <c r="N271" s="152" t="s">
        <v>40</v>
      </c>
      <c r="O271" s="56"/>
      <c r="P271" s="153">
        <f t="shared" si="61"/>
        <v>0</v>
      </c>
      <c r="Q271" s="153">
        <v>0.10100000000000001</v>
      </c>
      <c r="R271" s="153">
        <f t="shared" si="62"/>
        <v>0.48480000000000001</v>
      </c>
      <c r="S271" s="153">
        <v>0</v>
      </c>
      <c r="T271" s="154">
        <f t="shared" si="63"/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55" t="s">
        <v>130</v>
      </c>
      <c r="AT271" s="155" t="s">
        <v>126</v>
      </c>
      <c r="AU271" s="155" t="s">
        <v>85</v>
      </c>
      <c r="AY271" s="15" t="s">
        <v>123</v>
      </c>
      <c r="BE271" s="156">
        <f t="shared" si="64"/>
        <v>0</v>
      </c>
      <c r="BF271" s="156">
        <f t="shared" si="65"/>
        <v>0</v>
      </c>
      <c r="BG271" s="156">
        <f t="shared" si="66"/>
        <v>0</v>
      </c>
      <c r="BH271" s="156">
        <f t="shared" si="67"/>
        <v>0</v>
      </c>
      <c r="BI271" s="156">
        <f t="shared" si="68"/>
        <v>0</v>
      </c>
      <c r="BJ271" s="15" t="s">
        <v>83</v>
      </c>
      <c r="BK271" s="156">
        <f t="shared" si="69"/>
        <v>0</v>
      </c>
      <c r="BL271" s="15" t="s">
        <v>130</v>
      </c>
      <c r="BM271" s="155" t="s">
        <v>641</v>
      </c>
    </row>
    <row r="272" spans="1:65" s="2" customFormat="1" ht="21.75" customHeight="1">
      <c r="A272" s="30"/>
      <c r="B272" s="142"/>
      <c r="C272" s="143" t="s">
        <v>642</v>
      </c>
      <c r="D272" s="143" t="s">
        <v>126</v>
      </c>
      <c r="E272" s="144" t="s">
        <v>643</v>
      </c>
      <c r="F272" s="145" t="s">
        <v>644</v>
      </c>
      <c r="G272" s="146" t="s">
        <v>188</v>
      </c>
      <c r="H272" s="147">
        <v>398</v>
      </c>
      <c r="I272" s="148"/>
      <c r="J272" s="149">
        <f t="shared" si="60"/>
        <v>0</v>
      </c>
      <c r="K272" s="150"/>
      <c r="L272" s="31"/>
      <c r="M272" s="151" t="s">
        <v>1</v>
      </c>
      <c r="N272" s="152" t="s">
        <v>40</v>
      </c>
      <c r="O272" s="56"/>
      <c r="P272" s="153">
        <f t="shared" si="61"/>
        <v>0</v>
      </c>
      <c r="Q272" s="153">
        <v>0</v>
      </c>
      <c r="R272" s="153">
        <f t="shared" si="62"/>
        <v>0</v>
      </c>
      <c r="S272" s="153">
        <v>0</v>
      </c>
      <c r="T272" s="154">
        <f t="shared" si="63"/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55" t="s">
        <v>178</v>
      </c>
      <c r="AT272" s="155" t="s">
        <v>126</v>
      </c>
      <c r="AU272" s="155" t="s">
        <v>85</v>
      </c>
      <c r="AY272" s="15" t="s">
        <v>123</v>
      </c>
      <c r="BE272" s="156">
        <f t="shared" si="64"/>
        <v>0</v>
      </c>
      <c r="BF272" s="156">
        <f t="shared" si="65"/>
        <v>0</v>
      </c>
      <c r="BG272" s="156">
        <f t="shared" si="66"/>
        <v>0</v>
      </c>
      <c r="BH272" s="156">
        <f t="shared" si="67"/>
        <v>0</v>
      </c>
      <c r="BI272" s="156">
        <f t="shared" si="68"/>
        <v>0</v>
      </c>
      <c r="BJ272" s="15" t="s">
        <v>83</v>
      </c>
      <c r="BK272" s="156">
        <f t="shared" si="69"/>
        <v>0</v>
      </c>
      <c r="BL272" s="15" t="s">
        <v>178</v>
      </c>
      <c r="BM272" s="155" t="s">
        <v>645</v>
      </c>
    </row>
    <row r="273" spans="1:65" s="13" customFormat="1" ht="11.25">
      <c r="B273" s="157"/>
      <c r="D273" s="158" t="s">
        <v>132</v>
      </c>
      <c r="E273" s="159" t="s">
        <v>1</v>
      </c>
      <c r="F273" s="160" t="s">
        <v>646</v>
      </c>
      <c r="H273" s="161">
        <v>398</v>
      </c>
      <c r="I273" s="162"/>
      <c r="L273" s="157"/>
      <c r="M273" s="163"/>
      <c r="N273" s="164"/>
      <c r="O273" s="164"/>
      <c r="P273" s="164"/>
      <c r="Q273" s="164"/>
      <c r="R273" s="164"/>
      <c r="S273" s="164"/>
      <c r="T273" s="165"/>
      <c r="AT273" s="159" t="s">
        <v>132</v>
      </c>
      <c r="AU273" s="159" t="s">
        <v>85</v>
      </c>
      <c r="AV273" s="13" t="s">
        <v>85</v>
      </c>
      <c r="AW273" s="13" t="s">
        <v>31</v>
      </c>
      <c r="AX273" s="13" t="s">
        <v>83</v>
      </c>
      <c r="AY273" s="159" t="s">
        <v>123</v>
      </c>
    </row>
    <row r="274" spans="1:65" s="2" customFormat="1" ht="24.2" customHeight="1">
      <c r="A274" s="30"/>
      <c r="B274" s="142"/>
      <c r="C274" s="143" t="s">
        <v>647</v>
      </c>
      <c r="D274" s="143" t="s">
        <v>126</v>
      </c>
      <c r="E274" s="144" t="s">
        <v>648</v>
      </c>
      <c r="F274" s="145" t="s">
        <v>649</v>
      </c>
      <c r="G274" s="146" t="s">
        <v>188</v>
      </c>
      <c r="H274" s="147">
        <v>398</v>
      </c>
      <c r="I274" s="148"/>
      <c r="J274" s="149">
        <f t="shared" ref="J274:J282" si="70">ROUND(I274*H274,2)</f>
        <v>0</v>
      </c>
      <c r="K274" s="150"/>
      <c r="L274" s="31"/>
      <c r="M274" s="151" t="s">
        <v>1</v>
      </c>
      <c r="N274" s="152" t="s">
        <v>40</v>
      </c>
      <c r="O274" s="56"/>
      <c r="P274" s="153">
        <f t="shared" ref="P274:P282" si="71">O274*H274</f>
        <v>0</v>
      </c>
      <c r="Q274" s="153">
        <v>0</v>
      </c>
      <c r="R274" s="153">
        <f t="shared" ref="R274:R282" si="72">Q274*H274</f>
        <v>0</v>
      </c>
      <c r="S274" s="153">
        <v>0</v>
      </c>
      <c r="T274" s="154">
        <f t="shared" ref="T274:T282" si="73">S274*H274</f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55" t="s">
        <v>178</v>
      </c>
      <c r="AT274" s="155" t="s">
        <v>126</v>
      </c>
      <c r="AU274" s="155" t="s">
        <v>85</v>
      </c>
      <c r="AY274" s="15" t="s">
        <v>123</v>
      </c>
      <c r="BE274" s="156">
        <f t="shared" ref="BE274:BE282" si="74">IF(N274="základní",J274,0)</f>
        <v>0</v>
      </c>
      <c r="BF274" s="156">
        <f t="shared" ref="BF274:BF282" si="75">IF(N274="snížená",J274,0)</f>
        <v>0</v>
      </c>
      <c r="BG274" s="156">
        <f t="shared" ref="BG274:BG282" si="76">IF(N274="zákl. přenesená",J274,0)</f>
        <v>0</v>
      </c>
      <c r="BH274" s="156">
        <f t="shared" ref="BH274:BH282" si="77">IF(N274="sníž. přenesená",J274,0)</f>
        <v>0</v>
      </c>
      <c r="BI274" s="156">
        <f t="shared" ref="BI274:BI282" si="78">IF(N274="nulová",J274,0)</f>
        <v>0</v>
      </c>
      <c r="BJ274" s="15" t="s">
        <v>83</v>
      </c>
      <c r="BK274" s="156">
        <f t="shared" ref="BK274:BK282" si="79">ROUND(I274*H274,2)</f>
        <v>0</v>
      </c>
      <c r="BL274" s="15" t="s">
        <v>178</v>
      </c>
      <c r="BM274" s="155" t="s">
        <v>650</v>
      </c>
    </row>
    <row r="275" spans="1:65" s="2" customFormat="1" ht="24.2" customHeight="1">
      <c r="A275" s="30"/>
      <c r="B275" s="142"/>
      <c r="C275" s="143" t="s">
        <v>651</v>
      </c>
      <c r="D275" s="143" t="s">
        <v>126</v>
      </c>
      <c r="E275" s="144" t="s">
        <v>652</v>
      </c>
      <c r="F275" s="145" t="s">
        <v>653</v>
      </c>
      <c r="G275" s="146" t="s">
        <v>396</v>
      </c>
      <c r="H275" s="147">
        <v>336.7</v>
      </c>
      <c r="I275" s="148"/>
      <c r="J275" s="149">
        <f t="shared" si="70"/>
        <v>0</v>
      </c>
      <c r="K275" s="150"/>
      <c r="L275" s="31"/>
      <c r="M275" s="151" t="s">
        <v>1</v>
      </c>
      <c r="N275" s="152" t="s">
        <v>40</v>
      </c>
      <c r="O275" s="56"/>
      <c r="P275" s="153">
        <f t="shared" si="71"/>
        <v>0</v>
      </c>
      <c r="Q275" s="153">
        <v>0</v>
      </c>
      <c r="R275" s="153">
        <f t="shared" si="72"/>
        <v>0</v>
      </c>
      <c r="S275" s="153">
        <v>9.8000000000000004E-2</v>
      </c>
      <c r="T275" s="154">
        <f t="shared" si="73"/>
        <v>32.996600000000001</v>
      </c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R275" s="155" t="s">
        <v>178</v>
      </c>
      <c r="AT275" s="155" t="s">
        <v>126</v>
      </c>
      <c r="AU275" s="155" t="s">
        <v>85</v>
      </c>
      <c r="AY275" s="15" t="s">
        <v>123</v>
      </c>
      <c r="BE275" s="156">
        <f t="shared" si="74"/>
        <v>0</v>
      </c>
      <c r="BF275" s="156">
        <f t="shared" si="75"/>
        <v>0</v>
      </c>
      <c r="BG275" s="156">
        <f t="shared" si="76"/>
        <v>0</v>
      </c>
      <c r="BH275" s="156">
        <f t="shared" si="77"/>
        <v>0</v>
      </c>
      <c r="BI275" s="156">
        <f t="shared" si="78"/>
        <v>0</v>
      </c>
      <c r="BJ275" s="15" t="s">
        <v>83</v>
      </c>
      <c r="BK275" s="156">
        <f t="shared" si="79"/>
        <v>0</v>
      </c>
      <c r="BL275" s="15" t="s">
        <v>178</v>
      </c>
      <c r="BM275" s="155" t="s">
        <v>654</v>
      </c>
    </row>
    <row r="276" spans="1:65" s="2" customFormat="1" ht="24.2" customHeight="1">
      <c r="A276" s="30"/>
      <c r="B276" s="142"/>
      <c r="C276" s="143" t="s">
        <v>655</v>
      </c>
      <c r="D276" s="143" t="s">
        <v>126</v>
      </c>
      <c r="E276" s="144" t="s">
        <v>656</v>
      </c>
      <c r="F276" s="145" t="s">
        <v>657</v>
      </c>
      <c r="G276" s="146" t="s">
        <v>396</v>
      </c>
      <c r="H276" s="147">
        <v>230.9</v>
      </c>
      <c r="I276" s="148"/>
      <c r="J276" s="149">
        <f t="shared" si="70"/>
        <v>0</v>
      </c>
      <c r="K276" s="150"/>
      <c r="L276" s="31"/>
      <c r="M276" s="151" t="s">
        <v>1</v>
      </c>
      <c r="N276" s="152" t="s">
        <v>40</v>
      </c>
      <c r="O276" s="56"/>
      <c r="P276" s="153">
        <f t="shared" si="71"/>
        <v>0</v>
      </c>
      <c r="Q276" s="153">
        <v>0</v>
      </c>
      <c r="R276" s="153">
        <f t="shared" si="72"/>
        <v>0</v>
      </c>
      <c r="S276" s="153">
        <v>0.12</v>
      </c>
      <c r="T276" s="154">
        <f t="shared" si="73"/>
        <v>27.707999999999998</v>
      </c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R276" s="155" t="s">
        <v>178</v>
      </c>
      <c r="AT276" s="155" t="s">
        <v>126</v>
      </c>
      <c r="AU276" s="155" t="s">
        <v>85</v>
      </c>
      <c r="AY276" s="15" t="s">
        <v>123</v>
      </c>
      <c r="BE276" s="156">
        <f t="shared" si="74"/>
        <v>0</v>
      </c>
      <c r="BF276" s="156">
        <f t="shared" si="75"/>
        <v>0</v>
      </c>
      <c r="BG276" s="156">
        <f t="shared" si="76"/>
        <v>0</v>
      </c>
      <c r="BH276" s="156">
        <f t="shared" si="77"/>
        <v>0</v>
      </c>
      <c r="BI276" s="156">
        <f t="shared" si="78"/>
        <v>0</v>
      </c>
      <c r="BJ276" s="15" t="s">
        <v>83</v>
      </c>
      <c r="BK276" s="156">
        <f t="shared" si="79"/>
        <v>0</v>
      </c>
      <c r="BL276" s="15" t="s">
        <v>178</v>
      </c>
      <c r="BM276" s="155" t="s">
        <v>658</v>
      </c>
    </row>
    <row r="277" spans="1:65" s="2" customFormat="1" ht="24.2" customHeight="1">
      <c r="A277" s="30"/>
      <c r="B277" s="142"/>
      <c r="C277" s="143" t="s">
        <v>659</v>
      </c>
      <c r="D277" s="143" t="s">
        <v>126</v>
      </c>
      <c r="E277" s="144" t="s">
        <v>660</v>
      </c>
      <c r="F277" s="145" t="s">
        <v>661</v>
      </c>
      <c r="G277" s="146" t="s">
        <v>396</v>
      </c>
      <c r="H277" s="147">
        <v>48</v>
      </c>
      <c r="I277" s="148"/>
      <c r="J277" s="149">
        <f t="shared" si="70"/>
        <v>0</v>
      </c>
      <c r="K277" s="150"/>
      <c r="L277" s="31"/>
      <c r="M277" s="151" t="s">
        <v>1</v>
      </c>
      <c r="N277" s="152" t="s">
        <v>40</v>
      </c>
      <c r="O277" s="56"/>
      <c r="P277" s="153">
        <f t="shared" si="71"/>
        <v>0</v>
      </c>
      <c r="Q277" s="153">
        <v>0</v>
      </c>
      <c r="R277" s="153">
        <f t="shared" si="72"/>
        <v>0</v>
      </c>
      <c r="S277" s="153">
        <v>0.625</v>
      </c>
      <c r="T277" s="154">
        <f t="shared" si="73"/>
        <v>30</v>
      </c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R277" s="155" t="s">
        <v>178</v>
      </c>
      <c r="AT277" s="155" t="s">
        <v>126</v>
      </c>
      <c r="AU277" s="155" t="s">
        <v>85</v>
      </c>
      <c r="AY277" s="15" t="s">
        <v>123</v>
      </c>
      <c r="BE277" s="156">
        <f t="shared" si="74"/>
        <v>0</v>
      </c>
      <c r="BF277" s="156">
        <f t="shared" si="75"/>
        <v>0</v>
      </c>
      <c r="BG277" s="156">
        <f t="shared" si="76"/>
        <v>0</v>
      </c>
      <c r="BH277" s="156">
        <f t="shared" si="77"/>
        <v>0</v>
      </c>
      <c r="BI277" s="156">
        <f t="shared" si="78"/>
        <v>0</v>
      </c>
      <c r="BJ277" s="15" t="s">
        <v>83</v>
      </c>
      <c r="BK277" s="156">
        <f t="shared" si="79"/>
        <v>0</v>
      </c>
      <c r="BL277" s="15" t="s">
        <v>178</v>
      </c>
      <c r="BM277" s="155" t="s">
        <v>662</v>
      </c>
    </row>
    <row r="278" spans="1:65" s="2" customFormat="1" ht="16.5" customHeight="1">
      <c r="A278" s="30"/>
      <c r="B278" s="142"/>
      <c r="C278" s="143" t="s">
        <v>663</v>
      </c>
      <c r="D278" s="143" t="s">
        <v>126</v>
      </c>
      <c r="E278" s="144" t="s">
        <v>664</v>
      </c>
      <c r="F278" s="145" t="s">
        <v>665</v>
      </c>
      <c r="G278" s="146" t="s">
        <v>396</v>
      </c>
      <c r="H278" s="147">
        <v>210.88</v>
      </c>
      <c r="I278" s="148"/>
      <c r="J278" s="149">
        <f t="shared" si="70"/>
        <v>0</v>
      </c>
      <c r="K278" s="150"/>
      <c r="L278" s="31"/>
      <c r="M278" s="151" t="s">
        <v>1</v>
      </c>
      <c r="N278" s="152" t="s">
        <v>40</v>
      </c>
      <c r="O278" s="56"/>
      <c r="P278" s="153">
        <f t="shared" si="71"/>
        <v>0</v>
      </c>
      <c r="Q278" s="153">
        <v>0.34499999999999997</v>
      </c>
      <c r="R278" s="153">
        <f t="shared" si="72"/>
        <v>72.753599999999992</v>
      </c>
      <c r="S278" s="153">
        <v>0</v>
      </c>
      <c r="T278" s="154">
        <f t="shared" si="73"/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55" t="s">
        <v>130</v>
      </c>
      <c r="AT278" s="155" t="s">
        <v>126</v>
      </c>
      <c r="AU278" s="155" t="s">
        <v>85</v>
      </c>
      <c r="AY278" s="15" t="s">
        <v>123</v>
      </c>
      <c r="BE278" s="156">
        <f t="shared" si="74"/>
        <v>0</v>
      </c>
      <c r="BF278" s="156">
        <f t="shared" si="75"/>
        <v>0</v>
      </c>
      <c r="BG278" s="156">
        <f t="shared" si="76"/>
        <v>0</v>
      </c>
      <c r="BH278" s="156">
        <f t="shared" si="77"/>
        <v>0</v>
      </c>
      <c r="BI278" s="156">
        <f t="shared" si="78"/>
        <v>0</v>
      </c>
      <c r="BJ278" s="15" t="s">
        <v>83</v>
      </c>
      <c r="BK278" s="156">
        <f t="shared" si="79"/>
        <v>0</v>
      </c>
      <c r="BL278" s="15" t="s">
        <v>130</v>
      </c>
      <c r="BM278" s="155" t="s">
        <v>666</v>
      </c>
    </row>
    <row r="279" spans="1:65" s="2" customFormat="1" ht="24.2" customHeight="1">
      <c r="A279" s="30"/>
      <c r="B279" s="142"/>
      <c r="C279" s="143" t="s">
        <v>667</v>
      </c>
      <c r="D279" s="143" t="s">
        <v>126</v>
      </c>
      <c r="E279" s="144" t="s">
        <v>668</v>
      </c>
      <c r="F279" s="145" t="s">
        <v>669</v>
      </c>
      <c r="G279" s="146" t="s">
        <v>396</v>
      </c>
      <c r="H279" s="147">
        <v>48</v>
      </c>
      <c r="I279" s="148"/>
      <c r="J279" s="149">
        <f t="shared" si="70"/>
        <v>0</v>
      </c>
      <c r="K279" s="150"/>
      <c r="L279" s="31"/>
      <c r="M279" s="151" t="s">
        <v>1</v>
      </c>
      <c r="N279" s="152" t="s">
        <v>40</v>
      </c>
      <c r="O279" s="56"/>
      <c r="P279" s="153">
        <f t="shared" si="71"/>
        <v>0</v>
      </c>
      <c r="Q279" s="153">
        <v>0</v>
      </c>
      <c r="R279" s="153">
        <f t="shared" si="72"/>
        <v>0</v>
      </c>
      <c r="S279" s="153">
        <v>0</v>
      </c>
      <c r="T279" s="154">
        <f t="shared" si="73"/>
        <v>0</v>
      </c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R279" s="155" t="s">
        <v>130</v>
      </c>
      <c r="AT279" s="155" t="s">
        <v>126</v>
      </c>
      <c r="AU279" s="155" t="s">
        <v>85</v>
      </c>
      <c r="AY279" s="15" t="s">
        <v>123</v>
      </c>
      <c r="BE279" s="156">
        <f t="shared" si="74"/>
        <v>0</v>
      </c>
      <c r="BF279" s="156">
        <f t="shared" si="75"/>
        <v>0</v>
      </c>
      <c r="BG279" s="156">
        <f t="shared" si="76"/>
        <v>0</v>
      </c>
      <c r="BH279" s="156">
        <f t="shared" si="77"/>
        <v>0</v>
      </c>
      <c r="BI279" s="156">
        <f t="shared" si="78"/>
        <v>0</v>
      </c>
      <c r="BJ279" s="15" t="s">
        <v>83</v>
      </c>
      <c r="BK279" s="156">
        <f t="shared" si="79"/>
        <v>0</v>
      </c>
      <c r="BL279" s="15" t="s">
        <v>130</v>
      </c>
      <c r="BM279" s="155" t="s">
        <v>670</v>
      </c>
    </row>
    <row r="280" spans="1:65" s="2" customFormat="1" ht="33" customHeight="1">
      <c r="A280" s="30"/>
      <c r="B280" s="142"/>
      <c r="C280" s="143" t="s">
        <v>671</v>
      </c>
      <c r="D280" s="143" t="s">
        <v>126</v>
      </c>
      <c r="E280" s="144" t="s">
        <v>672</v>
      </c>
      <c r="F280" s="145" t="s">
        <v>673</v>
      </c>
      <c r="G280" s="146" t="s">
        <v>396</v>
      </c>
      <c r="H280" s="147">
        <v>227.98</v>
      </c>
      <c r="I280" s="148"/>
      <c r="J280" s="149">
        <f t="shared" si="70"/>
        <v>0</v>
      </c>
      <c r="K280" s="150"/>
      <c r="L280" s="31"/>
      <c r="M280" s="151" t="s">
        <v>1</v>
      </c>
      <c r="N280" s="152" t="s">
        <v>40</v>
      </c>
      <c r="O280" s="56"/>
      <c r="P280" s="153">
        <f t="shared" si="71"/>
        <v>0</v>
      </c>
      <c r="Q280" s="153">
        <v>0</v>
      </c>
      <c r="R280" s="153">
        <f t="shared" si="72"/>
        <v>0</v>
      </c>
      <c r="S280" s="153">
        <v>0</v>
      </c>
      <c r="T280" s="154">
        <f t="shared" si="73"/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55" t="s">
        <v>130</v>
      </c>
      <c r="AT280" s="155" t="s">
        <v>126</v>
      </c>
      <c r="AU280" s="155" t="s">
        <v>85</v>
      </c>
      <c r="AY280" s="15" t="s">
        <v>123</v>
      </c>
      <c r="BE280" s="156">
        <f t="shared" si="74"/>
        <v>0</v>
      </c>
      <c r="BF280" s="156">
        <f t="shared" si="75"/>
        <v>0</v>
      </c>
      <c r="BG280" s="156">
        <f t="shared" si="76"/>
        <v>0</v>
      </c>
      <c r="BH280" s="156">
        <f t="shared" si="77"/>
        <v>0</v>
      </c>
      <c r="BI280" s="156">
        <f t="shared" si="78"/>
        <v>0</v>
      </c>
      <c r="BJ280" s="15" t="s">
        <v>83</v>
      </c>
      <c r="BK280" s="156">
        <f t="shared" si="79"/>
        <v>0</v>
      </c>
      <c r="BL280" s="15" t="s">
        <v>130</v>
      </c>
      <c r="BM280" s="155" t="s">
        <v>674</v>
      </c>
    </row>
    <row r="281" spans="1:65" s="2" customFormat="1" ht="33" customHeight="1">
      <c r="A281" s="30"/>
      <c r="B281" s="142"/>
      <c r="C281" s="143" t="s">
        <v>259</v>
      </c>
      <c r="D281" s="143" t="s">
        <v>126</v>
      </c>
      <c r="E281" s="144" t="s">
        <v>675</v>
      </c>
      <c r="F281" s="145" t="s">
        <v>676</v>
      </c>
      <c r="G281" s="146" t="s">
        <v>396</v>
      </c>
      <c r="H281" s="147">
        <v>54.6</v>
      </c>
      <c r="I281" s="148"/>
      <c r="J281" s="149">
        <f t="shared" si="70"/>
        <v>0</v>
      </c>
      <c r="K281" s="150"/>
      <c r="L281" s="31"/>
      <c r="M281" s="151" t="s">
        <v>1</v>
      </c>
      <c r="N281" s="152" t="s">
        <v>40</v>
      </c>
      <c r="O281" s="56"/>
      <c r="P281" s="153">
        <f t="shared" si="71"/>
        <v>0</v>
      </c>
      <c r="Q281" s="153">
        <v>0</v>
      </c>
      <c r="R281" s="153">
        <f t="shared" si="72"/>
        <v>0</v>
      </c>
      <c r="S281" s="153">
        <v>0</v>
      </c>
      <c r="T281" s="154">
        <f t="shared" si="73"/>
        <v>0</v>
      </c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R281" s="155" t="s">
        <v>130</v>
      </c>
      <c r="AT281" s="155" t="s">
        <v>126</v>
      </c>
      <c r="AU281" s="155" t="s">
        <v>85</v>
      </c>
      <c r="AY281" s="15" t="s">
        <v>123</v>
      </c>
      <c r="BE281" s="156">
        <f t="shared" si="74"/>
        <v>0</v>
      </c>
      <c r="BF281" s="156">
        <f t="shared" si="75"/>
        <v>0</v>
      </c>
      <c r="BG281" s="156">
        <f t="shared" si="76"/>
        <v>0</v>
      </c>
      <c r="BH281" s="156">
        <f t="shared" si="77"/>
        <v>0</v>
      </c>
      <c r="BI281" s="156">
        <f t="shared" si="78"/>
        <v>0</v>
      </c>
      <c r="BJ281" s="15" t="s">
        <v>83</v>
      </c>
      <c r="BK281" s="156">
        <f t="shared" si="79"/>
        <v>0</v>
      </c>
      <c r="BL281" s="15" t="s">
        <v>130</v>
      </c>
      <c r="BM281" s="155" t="s">
        <v>677</v>
      </c>
    </row>
    <row r="282" spans="1:65" s="2" customFormat="1" ht="24.2" customHeight="1">
      <c r="A282" s="30"/>
      <c r="B282" s="142"/>
      <c r="C282" s="143" t="s">
        <v>678</v>
      </c>
      <c r="D282" s="143" t="s">
        <v>126</v>
      </c>
      <c r="E282" s="144" t="s">
        <v>679</v>
      </c>
      <c r="F282" s="145" t="s">
        <v>680</v>
      </c>
      <c r="G282" s="146" t="s">
        <v>396</v>
      </c>
      <c r="H282" s="147">
        <v>279.18</v>
      </c>
      <c r="I282" s="148"/>
      <c r="J282" s="149">
        <f t="shared" si="70"/>
        <v>0</v>
      </c>
      <c r="K282" s="150"/>
      <c r="L282" s="31"/>
      <c r="M282" s="151" t="s">
        <v>1</v>
      </c>
      <c r="N282" s="152" t="s">
        <v>40</v>
      </c>
      <c r="O282" s="56"/>
      <c r="P282" s="153">
        <f t="shared" si="71"/>
        <v>0</v>
      </c>
      <c r="Q282" s="153">
        <v>7.2510000000000005E-2</v>
      </c>
      <c r="R282" s="153">
        <f t="shared" si="72"/>
        <v>20.243341800000003</v>
      </c>
      <c r="S282" s="153">
        <v>0</v>
      </c>
      <c r="T282" s="154">
        <f t="shared" si="73"/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155" t="s">
        <v>130</v>
      </c>
      <c r="AT282" s="155" t="s">
        <v>126</v>
      </c>
      <c r="AU282" s="155" t="s">
        <v>85</v>
      </c>
      <c r="AY282" s="15" t="s">
        <v>123</v>
      </c>
      <c r="BE282" s="156">
        <f t="shared" si="74"/>
        <v>0</v>
      </c>
      <c r="BF282" s="156">
        <f t="shared" si="75"/>
        <v>0</v>
      </c>
      <c r="BG282" s="156">
        <f t="shared" si="76"/>
        <v>0</v>
      </c>
      <c r="BH282" s="156">
        <f t="shared" si="77"/>
        <v>0</v>
      </c>
      <c r="BI282" s="156">
        <f t="shared" si="78"/>
        <v>0</v>
      </c>
      <c r="BJ282" s="15" t="s">
        <v>83</v>
      </c>
      <c r="BK282" s="156">
        <f t="shared" si="79"/>
        <v>0</v>
      </c>
      <c r="BL282" s="15" t="s">
        <v>130</v>
      </c>
      <c r="BM282" s="155" t="s">
        <v>681</v>
      </c>
    </row>
    <row r="283" spans="1:65" s="12" customFormat="1" ht="25.9" customHeight="1">
      <c r="B283" s="129"/>
      <c r="D283" s="130" t="s">
        <v>74</v>
      </c>
      <c r="E283" s="131" t="s">
        <v>682</v>
      </c>
      <c r="F283" s="131" t="s">
        <v>683</v>
      </c>
      <c r="I283" s="132"/>
      <c r="J283" s="133">
        <f>BK283</f>
        <v>0</v>
      </c>
      <c r="L283" s="129"/>
      <c r="M283" s="134"/>
      <c r="N283" s="135"/>
      <c r="O283" s="135"/>
      <c r="P283" s="136">
        <f>P284</f>
        <v>0</v>
      </c>
      <c r="Q283" s="135"/>
      <c r="R283" s="136">
        <f>R284</f>
        <v>9.9264000000000002E-3</v>
      </c>
      <c r="S283" s="135"/>
      <c r="T283" s="137">
        <f>T284</f>
        <v>0</v>
      </c>
      <c r="AR283" s="130" t="s">
        <v>147</v>
      </c>
      <c r="AT283" s="138" t="s">
        <v>74</v>
      </c>
      <c r="AU283" s="138" t="s">
        <v>75</v>
      </c>
      <c r="AY283" s="130" t="s">
        <v>123</v>
      </c>
      <c r="BK283" s="139">
        <f>BK284</f>
        <v>0</v>
      </c>
    </row>
    <row r="284" spans="1:65" s="12" customFormat="1" ht="22.9" customHeight="1">
      <c r="B284" s="129"/>
      <c r="D284" s="130" t="s">
        <v>74</v>
      </c>
      <c r="E284" s="140" t="s">
        <v>684</v>
      </c>
      <c r="F284" s="140" t="s">
        <v>685</v>
      </c>
      <c r="I284" s="132"/>
      <c r="J284" s="141">
        <f>BK284</f>
        <v>0</v>
      </c>
      <c r="L284" s="129"/>
      <c r="M284" s="134"/>
      <c r="N284" s="135"/>
      <c r="O284" s="135"/>
      <c r="P284" s="136">
        <f>SUM(P285:P291)</f>
        <v>0</v>
      </c>
      <c r="Q284" s="135"/>
      <c r="R284" s="136">
        <f>SUM(R285:R291)</f>
        <v>9.9264000000000002E-3</v>
      </c>
      <c r="S284" s="135"/>
      <c r="T284" s="137">
        <f>SUM(T285:T291)</f>
        <v>0</v>
      </c>
      <c r="AR284" s="130" t="s">
        <v>147</v>
      </c>
      <c r="AT284" s="138" t="s">
        <v>74</v>
      </c>
      <c r="AU284" s="138" t="s">
        <v>83</v>
      </c>
      <c r="AY284" s="130" t="s">
        <v>123</v>
      </c>
      <c r="BK284" s="139">
        <f>SUM(BK285:BK291)</f>
        <v>0</v>
      </c>
    </row>
    <row r="285" spans="1:65" s="2" customFormat="1" ht="24.2" customHeight="1">
      <c r="A285" s="30"/>
      <c r="B285" s="142"/>
      <c r="C285" s="143" t="s">
        <v>686</v>
      </c>
      <c r="D285" s="143" t="s">
        <v>126</v>
      </c>
      <c r="E285" s="144" t="s">
        <v>687</v>
      </c>
      <c r="F285" s="145" t="s">
        <v>688</v>
      </c>
      <c r="G285" s="146" t="s">
        <v>331</v>
      </c>
      <c r="H285" s="147">
        <v>1.1279999999999999</v>
      </c>
      <c r="I285" s="148"/>
      <c r="J285" s="149">
        <f t="shared" ref="J285:J291" si="80">ROUND(I285*H285,2)</f>
        <v>0</v>
      </c>
      <c r="K285" s="150"/>
      <c r="L285" s="31"/>
      <c r="M285" s="151" t="s">
        <v>1</v>
      </c>
      <c r="N285" s="152" t="s">
        <v>40</v>
      </c>
      <c r="O285" s="56"/>
      <c r="P285" s="153">
        <f t="shared" ref="P285:P291" si="81">O285*H285</f>
        <v>0</v>
      </c>
      <c r="Q285" s="153">
        <v>8.8000000000000005E-3</v>
      </c>
      <c r="R285" s="153">
        <f t="shared" ref="R285:R291" si="82">Q285*H285</f>
        <v>9.9264000000000002E-3</v>
      </c>
      <c r="S285" s="153">
        <v>0</v>
      </c>
      <c r="T285" s="154">
        <f t="shared" ref="T285:T291" si="83">S285*H285</f>
        <v>0</v>
      </c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R285" s="155" t="s">
        <v>178</v>
      </c>
      <c r="AT285" s="155" t="s">
        <v>126</v>
      </c>
      <c r="AU285" s="155" t="s">
        <v>85</v>
      </c>
      <c r="AY285" s="15" t="s">
        <v>123</v>
      </c>
      <c r="BE285" s="156">
        <f t="shared" ref="BE285:BE291" si="84">IF(N285="základní",J285,0)</f>
        <v>0</v>
      </c>
      <c r="BF285" s="156">
        <f t="shared" ref="BF285:BF291" si="85">IF(N285="snížená",J285,0)</f>
        <v>0</v>
      </c>
      <c r="BG285" s="156">
        <f t="shared" ref="BG285:BG291" si="86">IF(N285="zákl. přenesená",J285,0)</f>
        <v>0</v>
      </c>
      <c r="BH285" s="156">
        <f t="shared" ref="BH285:BH291" si="87">IF(N285="sníž. přenesená",J285,0)</f>
        <v>0</v>
      </c>
      <c r="BI285" s="156">
        <f t="shared" ref="BI285:BI291" si="88">IF(N285="nulová",J285,0)</f>
        <v>0</v>
      </c>
      <c r="BJ285" s="15" t="s">
        <v>83</v>
      </c>
      <c r="BK285" s="156">
        <f t="shared" ref="BK285:BK291" si="89">ROUND(I285*H285,2)</f>
        <v>0</v>
      </c>
      <c r="BL285" s="15" t="s">
        <v>178</v>
      </c>
      <c r="BM285" s="155" t="s">
        <v>689</v>
      </c>
    </row>
    <row r="286" spans="1:65" s="2" customFormat="1" ht="16.5" customHeight="1">
      <c r="A286" s="30"/>
      <c r="B286" s="142"/>
      <c r="C286" s="143" t="s">
        <v>690</v>
      </c>
      <c r="D286" s="143" t="s">
        <v>126</v>
      </c>
      <c r="E286" s="144" t="s">
        <v>691</v>
      </c>
      <c r="F286" s="145" t="s">
        <v>692</v>
      </c>
      <c r="G286" s="146" t="s">
        <v>164</v>
      </c>
      <c r="H286" s="147">
        <v>1</v>
      </c>
      <c r="I286" s="148"/>
      <c r="J286" s="149">
        <f t="shared" si="80"/>
        <v>0</v>
      </c>
      <c r="K286" s="150"/>
      <c r="L286" s="31"/>
      <c r="M286" s="151" t="s">
        <v>1</v>
      </c>
      <c r="N286" s="152" t="s">
        <v>40</v>
      </c>
      <c r="O286" s="56"/>
      <c r="P286" s="153">
        <f t="shared" si="81"/>
        <v>0</v>
      </c>
      <c r="Q286" s="153">
        <v>0</v>
      </c>
      <c r="R286" s="153">
        <f t="shared" si="82"/>
        <v>0</v>
      </c>
      <c r="S286" s="153">
        <v>0</v>
      </c>
      <c r="T286" s="154">
        <f t="shared" si="83"/>
        <v>0</v>
      </c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R286" s="155" t="s">
        <v>606</v>
      </c>
      <c r="AT286" s="155" t="s">
        <v>126</v>
      </c>
      <c r="AU286" s="155" t="s">
        <v>85</v>
      </c>
      <c r="AY286" s="15" t="s">
        <v>123</v>
      </c>
      <c r="BE286" s="156">
        <f t="shared" si="84"/>
        <v>0</v>
      </c>
      <c r="BF286" s="156">
        <f t="shared" si="85"/>
        <v>0</v>
      </c>
      <c r="BG286" s="156">
        <f t="shared" si="86"/>
        <v>0</v>
      </c>
      <c r="BH286" s="156">
        <f t="shared" si="87"/>
        <v>0</v>
      </c>
      <c r="BI286" s="156">
        <f t="shared" si="88"/>
        <v>0</v>
      </c>
      <c r="BJ286" s="15" t="s">
        <v>83</v>
      </c>
      <c r="BK286" s="156">
        <f t="shared" si="89"/>
        <v>0</v>
      </c>
      <c r="BL286" s="15" t="s">
        <v>606</v>
      </c>
      <c r="BM286" s="155" t="s">
        <v>693</v>
      </c>
    </row>
    <row r="287" spans="1:65" s="2" customFormat="1" ht="16.5" customHeight="1">
      <c r="A287" s="30"/>
      <c r="B287" s="142"/>
      <c r="C287" s="143" t="s">
        <v>694</v>
      </c>
      <c r="D287" s="143" t="s">
        <v>126</v>
      </c>
      <c r="E287" s="144" t="s">
        <v>695</v>
      </c>
      <c r="F287" s="145" t="s">
        <v>696</v>
      </c>
      <c r="G287" s="146" t="s">
        <v>164</v>
      </c>
      <c r="H287" s="147">
        <v>1</v>
      </c>
      <c r="I287" s="148"/>
      <c r="J287" s="149">
        <f t="shared" si="80"/>
        <v>0</v>
      </c>
      <c r="K287" s="150"/>
      <c r="L287" s="31"/>
      <c r="M287" s="151" t="s">
        <v>1</v>
      </c>
      <c r="N287" s="152" t="s">
        <v>40</v>
      </c>
      <c r="O287" s="56"/>
      <c r="P287" s="153">
        <f t="shared" si="81"/>
        <v>0</v>
      </c>
      <c r="Q287" s="153">
        <v>0</v>
      </c>
      <c r="R287" s="153">
        <f t="shared" si="82"/>
        <v>0</v>
      </c>
      <c r="S287" s="153">
        <v>0</v>
      </c>
      <c r="T287" s="154">
        <f t="shared" si="83"/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55" t="s">
        <v>606</v>
      </c>
      <c r="AT287" s="155" t="s">
        <v>126</v>
      </c>
      <c r="AU287" s="155" t="s">
        <v>85</v>
      </c>
      <c r="AY287" s="15" t="s">
        <v>123</v>
      </c>
      <c r="BE287" s="156">
        <f t="shared" si="84"/>
        <v>0</v>
      </c>
      <c r="BF287" s="156">
        <f t="shared" si="85"/>
        <v>0</v>
      </c>
      <c r="BG287" s="156">
        <f t="shared" si="86"/>
        <v>0</v>
      </c>
      <c r="BH287" s="156">
        <f t="shared" si="87"/>
        <v>0</v>
      </c>
      <c r="BI287" s="156">
        <f t="shared" si="88"/>
        <v>0</v>
      </c>
      <c r="BJ287" s="15" t="s">
        <v>83</v>
      </c>
      <c r="BK287" s="156">
        <f t="shared" si="89"/>
        <v>0</v>
      </c>
      <c r="BL287" s="15" t="s">
        <v>606</v>
      </c>
      <c r="BM287" s="155" t="s">
        <v>697</v>
      </c>
    </row>
    <row r="288" spans="1:65" s="2" customFormat="1" ht="16.5" customHeight="1">
      <c r="A288" s="30"/>
      <c r="B288" s="142"/>
      <c r="C288" s="143" t="s">
        <v>698</v>
      </c>
      <c r="D288" s="143" t="s">
        <v>126</v>
      </c>
      <c r="E288" s="144" t="s">
        <v>699</v>
      </c>
      <c r="F288" s="145" t="s">
        <v>700</v>
      </c>
      <c r="G288" s="146" t="s">
        <v>164</v>
      </c>
      <c r="H288" s="147">
        <v>10</v>
      </c>
      <c r="I288" s="148"/>
      <c r="J288" s="149">
        <f t="shared" si="80"/>
        <v>0</v>
      </c>
      <c r="K288" s="150"/>
      <c r="L288" s="31"/>
      <c r="M288" s="151" t="s">
        <v>1</v>
      </c>
      <c r="N288" s="152" t="s">
        <v>40</v>
      </c>
      <c r="O288" s="56"/>
      <c r="P288" s="153">
        <f t="shared" si="81"/>
        <v>0</v>
      </c>
      <c r="Q288" s="153">
        <v>0</v>
      </c>
      <c r="R288" s="153">
        <f t="shared" si="82"/>
        <v>0</v>
      </c>
      <c r="S288" s="153">
        <v>0</v>
      </c>
      <c r="T288" s="154">
        <f t="shared" si="83"/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55" t="s">
        <v>606</v>
      </c>
      <c r="AT288" s="155" t="s">
        <v>126</v>
      </c>
      <c r="AU288" s="155" t="s">
        <v>85</v>
      </c>
      <c r="AY288" s="15" t="s">
        <v>123</v>
      </c>
      <c r="BE288" s="156">
        <f t="shared" si="84"/>
        <v>0</v>
      </c>
      <c r="BF288" s="156">
        <f t="shared" si="85"/>
        <v>0</v>
      </c>
      <c r="BG288" s="156">
        <f t="shared" si="86"/>
        <v>0</v>
      </c>
      <c r="BH288" s="156">
        <f t="shared" si="87"/>
        <v>0</v>
      </c>
      <c r="BI288" s="156">
        <f t="shared" si="88"/>
        <v>0</v>
      </c>
      <c r="BJ288" s="15" t="s">
        <v>83</v>
      </c>
      <c r="BK288" s="156">
        <f t="shared" si="89"/>
        <v>0</v>
      </c>
      <c r="BL288" s="15" t="s">
        <v>606</v>
      </c>
      <c r="BM288" s="155" t="s">
        <v>701</v>
      </c>
    </row>
    <row r="289" spans="1:65" s="2" customFormat="1" ht="16.5" customHeight="1">
      <c r="A289" s="30"/>
      <c r="B289" s="142"/>
      <c r="C289" s="143" t="s">
        <v>702</v>
      </c>
      <c r="D289" s="143" t="s">
        <v>126</v>
      </c>
      <c r="E289" s="144" t="s">
        <v>703</v>
      </c>
      <c r="F289" s="145" t="s">
        <v>704</v>
      </c>
      <c r="G289" s="146" t="s">
        <v>164</v>
      </c>
      <c r="H289" s="147">
        <v>1</v>
      </c>
      <c r="I289" s="148"/>
      <c r="J289" s="149">
        <f t="shared" si="80"/>
        <v>0</v>
      </c>
      <c r="K289" s="150"/>
      <c r="L289" s="31"/>
      <c r="M289" s="151" t="s">
        <v>1</v>
      </c>
      <c r="N289" s="152" t="s">
        <v>40</v>
      </c>
      <c r="O289" s="56"/>
      <c r="P289" s="153">
        <f t="shared" si="81"/>
        <v>0</v>
      </c>
      <c r="Q289" s="153">
        <v>0</v>
      </c>
      <c r="R289" s="153">
        <f t="shared" si="82"/>
        <v>0</v>
      </c>
      <c r="S289" s="153">
        <v>0</v>
      </c>
      <c r="T289" s="154">
        <f t="shared" si="83"/>
        <v>0</v>
      </c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  <c r="AR289" s="155" t="s">
        <v>606</v>
      </c>
      <c r="AT289" s="155" t="s">
        <v>126</v>
      </c>
      <c r="AU289" s="155" t="s">
        <v>85</v>
      </c>
      <c r="AY289" s="15" t="s">
        <v>123</v>
      </c>
      <c r="BE289" s="156">
        <f t="shared" si="84"/>
        <v>0</v>
      </c>
      <c r="BF289" s="156">
        <f t="shared" si="85"/>
        <v>0</v>
      </c>
      <c r="BG289" s="156">
        <f t="shared" si="86"/>
        <v>0</v>
      </c>
      <c r="BH289" s="156">
        <f t="shared" si="87"/>
        <v>0</v>
      </c>
      <c r="BI289" s="156">
        <f t="shared" si="88"/>
        <v>0</v>
      </c>
      <c r="BJ289" s="15" t="s">
        <v>83</v>
      </c>
      <c r="BK289" s="156">
        <f t="shared" si="89"/>
        <v>0</v>
      </c>
      <c r="BL289" s="15" t="s">
        <v>606</v>
      </c>
      <c r="BM289" s="155" t="s">
        <v>705</v>
      </c>
    </row>
    <row r="290" spans="1:65" s="2" customFormat="1" ht="16.5" customHeight="1">
      <c r="A290" s="30"/>
      <c r="B290" s="142"/>
      <c r="C290" s="143" t="s">
        <v>706</v>
      </c>
      <c r="D290" s="143" t="s">
        <v>126</v>
      </c>
      <c r="E290" s="144" t="s">
        <v>707</v>
      </c>
      <c r="F290" s="145" t="s">
        <v>708</v>
      </c>
      <c r="G290" s="146" t="s">
        <v>589</v>
      </c>
      <c r="H290" s="147">
        <v>3</v>
      </c>
      <c r="I290" s="148"/>
      <c r="J290" s="149">
        <f t="shared" si="80"/>
        <v>0</v>
      </c>
      <c r="K290" s="150"/>
      <c r="L290" s="31"/>
      <c r="M290" s="151" t="s">
        <v>1</v>
      </c>
      <c r="N290" s="152" t="s">
        <v>40</v>
      </c>
      <c r="O290" s="56"/>
      <c r="P290" s="153">
        <f t="shared" si="81"/>
        <v>0</v>
      </c>
      <c r="Q290" s="153">
        <v>0</v>
      </c>
      <c r="R290" s="153">
        <f t="shared" si="82"/>
        <v>0</v>
      </c>
      <c r="S290" s="153">
        <v>0</v>
      </c>
      <c r="T290" s="154">
        <f t="shared" si="83"/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55" t="s">
        <v>606</v>
      </c>
      <c r="AT290" s="155" t="s">
        <v>126</v>
      </c>
      <c r="AU290" s="155" t="s">
        <v>85</v>
      </c>
      <c r="AY290" s="15" t="s">
        <v>123</v>
      </c>
      <c r="BE290" s="156">
        <f t="shared" si="84"/>
        <v>0</v>
      </c>
      <c r="BF290" s="156">
        <f t="shared" si="85"/>
        <v>0</v>
      </c>
      <c r="BG290" s="156">
        <f t="shared" si="86"/>
        <v>0</v>
      </c>
      <c r="BH290" s="156">
        <f t="shared" si="87"/>
        <v>0</v>
      </c>
      <c r="BI290" s="156">
        <f t="shared" si="88"/>
        <v>0</v>
      </c>
      <c r="BJ290" s="15" t="s">
        <v>83</v>
      </c>
      <c r="BK290" s="156">
        <f t="shared" si="89"/>
        <v>0</v>
      </c>
      <c r="BL290" s="15" t="s">
        <v>606</v>
      </c>
      <c r="BM290" s="155" t="s">
        <v>709</v>
      </c>
    </row>
    <row r="291" spans="1:65" s="2" customFormat="1" ht="16.5" customHeight="1">
      <c r="A291" s="30"/>
      <c r="B291" s="142"/>
      <c r="C291" s="143" t="s">
        <v>710</v>
      </c>
      <c r="D291" s="143" t="s">
        <v>126</v>
      </c>
      <c r="E291" s="144" t="s">
        <v>711</v>
      </c>
      <c r="F291" s="145" t="s">
        <v>712</v>
      </c>
      <c r="G291" s="146" t="s">
        <v>381</v>
      </c>
      <c r="H291" s="147">
        <v>1</v>
      </c>
      <c r="I291" s="148"/>
      <c r="J291" s="149">
        <f t="shared" si="80"/>
        <v>0</v>
      </c>
      <c r="K291" s="150"/>
      <c r="L291" s="31"/>
      <c r="M291" s="177" t="s">
        <v>1</v>
      </c>
      <c r="N291" s="178" t="s">
        <v>40</v>
      </c>
      <c r="O291" s="179"/>
      <c r="P291" s="180">
        <f t="shared" si="81"/>
        <v>0</v>
      </c>
      <c r="Q291" s="180">
        <v>0</v>
      </c>
      <c r="R291" s="180">
        <f t="shared" si="82"/>
        <v>0</v>
      </c>
      <c r="S291" s="180">
        <v>0</v>
      </c>
      <c r="T291" s="181">
        <f t="shared" si="83"/>
        <v>0</v>
      </c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R291" s="155" t="s">
        <v>606</v>
      </c>
      <c r="AT291" s="155" t="s">
        <v>126</v>
      </c>
      <c r="AU291" s="155" t="s">
        <v>85</v>
      </c>
      <c r="AY291" s="15" t="s">
        <v>123</v>
      </c>
      <c r="BE291" s="156">
        <f t="shared" si="84"/>
        <v>0</v>
      </c>
      <c r="BF291" s="156">
        <f t="shared" si="85"/>
        <v>0</v>
      </c>
      <c r="BG291" s="156">
        <f t="shared" si="86"/>
        <v>0</v>
      </c>
      <c r="BH291" s="156">
        <f t="shared" si="87"/>
        <v>0</v>
      </c>
      <c r="BI291" s="156">
        <f t="shared" si="88"/>
        <v>0</v>
      </c>
      <c r="BJ291" s="15" t="s">
        <v>83</v>
      </c>
      <c r="BK291" s="156">
        <f t="shared" si="89"/>
        <v>0</v>
      </c>
      <c r="BL291" s="15" t="s">
        <v>606</v>
      </c>
      <c r="BM291" s="155" t="s">
        <v>713</v>
      </c>
    </row>
    <row r="292" spans="1:65" s="2" customFormat="1" ht="6.95" customHeight="1">
      <c r="A292" s="30"/>
      <c r="B292" s="45"/>
      <c r="C292" s="46"/>
      <c r="D292" s="46"/>
      <c r="E292" s="46"/>
      <c r="F292" s="46"/>
      <c r="G292" s="46"/>
      <c r="H292" s="46"/>
      <c r="I292" s="46"/>
      <c r="J292" s="46"/>
      <c r="K292" s="46"/>
      <c r="L292" s="31"/>
      <c r="M292" s="30"/>
      <c r="O292" s="30"/>
      <c r="P292" s="30"/>
      <c r="Q292" s="30"/>
      <c r="R292" s="30"/>
      <c r="S292" s="30"/>
      <c r="T292" s="30"/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</row>
  </sheetData>
  <autoFilter ref="C126:K291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5"/>
  <sheetViews>
    <sheetView showGridLines="0" topLeftCell="A155" workbookViewId="0">
      <selection activeCell="C165" sqref="C165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0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5" t="s">
        <v>88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1:46" s="1" customFormat="1" ht="24.95" customHeight="1">
      <c r="B4" s="18"/>
      <c r="D4" s="19" t="s">
        <v>89</v>
      </c>
      <c r="L4" s="18"/>
      <c r="M4" s="91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26.25" customHeight="1">
      <c r="B7" s="18"/>
      <c r="E7" s="221" t="str">
        <f>'Rekapitulace stavby'!K6</f>
        <v>MODERNIZACE TRAMVAJOVÉ TRATĚ NA UL. VÍDEŇSKÁ, ÚSEK BOHUNICKÁ – MORAVANSKÉ LÁNY</v>
      </c>
      <c r="F7" s="222"/>
      <c r="G7" s="222"/>
      <c r="H7" s="222"/>
      <c r="L7" s="18"/>
    </row>
    <row r="8" spans="1:46" s="2" customFormat="1" ht="12" customHeight="1">
      <c r="A8" s="30"/>
      <c r="B8" s="31"/>
      <c r="C8" s="30"/>
      <c r="D8" s="25" t="s">
        <v>90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01" t="s">
        <v>714</v>
      </c>
      <c r="F9" s="223"/>
      <c r="G9" s="223"/>
      <c r="H9" s="223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 t="str">
        <f>'Rekapitulace stavby'!AN8</f>
        <v>27. 10. 2021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IF('Rekapitulace stavby'!E11="","",'Rekapitulace stavby'!E11)</f>
        <v xml:space="preserve"> </v>
      </c>
      <c r="F15" s="30"/>
      <c r="G15" s="30"/>
      <c r="H15" s="30"/>
      <c r="I15" s="25" t="s">
        <v>26</v>
      </c>
      <c r="J15" s="23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27</v>
      </c>
      <c r="E17" s="30"/>
      <c r="F17" s="30"/>
      <c r="G17" s="30"/>
      <c r="H17" s="30"/>
      <c r="I17" s="25" t="s">
        <v>25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24" t="str">
        <f>'Rekapitulace stavby'!E14</f>
        <v>Vyplň údaj</v>
      </c>
      <c r="F18" s="185"/>
      <c r="G18" s="185"/>
      <c r="H18" s="185"/>
      <c r="I18" s="25" t="s">
        <v>26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29</v>
      </c>
      <c r="E20" s="30"/>
      <c r="F20" s="30"/>
      <c r="G20" s="30"/>
      <c r="H20" s="30"/>
      <c r="I20" s="25" t="s">
        <v>25</v>
      </c>
      <c r="J20" s="23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">
        <v>30</v>
      </c>
      <c r="F21" s="30"/>
      <c r="G21" s="30"/>
      <c r="H21" s="30"/>
      <c r="I21" s="25" t="s">
        <v>26</v>
      </c>
      <c r="J21" s="23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">
        <v>33</v>
      </c>
      <c r="F24" s="30"/>
      <c r="G24" s="30"/>
      <c r="H24" s="30"/>
      <c r="I24" s="25" t="s">
        <v>26</v>
      </c>
      <c r="J24" s="23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34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2"/>
      <c r="B27" s="93"/>
      <c r="C27" s="92"/>
      <c r="D27" s="92"/>
      <c r="E27" s="190" t="s">
        <v>1</v>
      </c>
      <c r="F27" s="190"/>
      <c r="G27" s="190"/>
      <c r="H27" s="190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5" t="s">
        <v>35</v>
      </c>
      <c r="E30" s="30"/>
      <c r="F30" s="30"/>
      <c r="G30" s="30"/>
      <c r="H30" s="30"/>
      <c r="I30" s="30"/>
      <c r="J30" s="69">
        <f>ROUND(J127,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37</v>
      </c>
      <c r="G32" s="30"/>
      <c r="H32" s="30"/>
      <c r="I32" s="34" t="s">
        <v>36</v>
      </c>
      <c r="J32" s="34" t="s">
        <v>38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6" t="s">
        <v>39</v>
      </c>
      <c r="E33" s="25" t="s">
        <v>40</v>
      </c>
      <c r="F33" s="97">
        <f>ROUND((SUM(BE127:BE214)),  2)</f>
        <v>0</v>
      </c>
      <c r="G33" s="30"/>
      <c r="H33" s="30"/>
      <c r="I33" s="98">
        <v>0.21</v>
      </c>
      <c r="J33" s="97">
        <f>ROUND(((SUM(BE127:BE214))*I33),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41</v>
      </c>
      <c r="F34" s="97">
        <f>ROUND((SUM(BF127:BF214)),  2)</f>
        <v>0</v>
      </c>
      <c r="G34" s="30"/>
      <c r="H34" s="30"/>
      <c r="I34" s="98">
        <v>0.15</v>
      </c>
      <c r="J34" s="97">
        <f>ROUND(((SUM(BF127:BF214))*I34),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42</v>
      </c>
      <c r="F35" s="97">
        <f>ROUND((SUM(BG127:BG214)),  2)</f>
        <v>0</v>
      </c>
      <c r="G35" s="30"/>
      <c r="H35" s="30"/>
      <c r="I35" s="98">
        <v>0.21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43</v>
      </c>
      <c r="F36" s="97">
        <f>ROUND((SUM(BH127:BH214)),  2)</f>
        <v>0</v>
      </c>
      <c r="G36" s="30"/>
      <c r="H36" s="30"/>
      <c r="I36" s="98">
        <v>0.15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44</v>
      </c>
      <c r="F37" s="97">
        <f>ROUND((SUM(BI127:BI214)),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9"/>
      <c r="D39" s="100" t="s">
        <v>45</v>
      </c>
      <c r="E39" s="58"/>
      <c r="F39" s="58"/>
      <c r="G39" s="101" t="s">
        <v>46</v>
      </c>
      <c r="H39" s="102" t="s">
        <v>47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40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0"/>
      <c r="B61" s="31"/>
      <c r="C61" s="30"/>
      <c r="D61" s="43" t="s">
        <v>50</v>
      </c>
      <c r="E61" s="33"/>
      <c r="F61" s="105" t="s">
        <v>51</v>
      </c>
      <c r="G61" s="43" t="s">
        <v>50</v>
      </c>
      <c r="H61" s="33"/>
      <c r="I61" s="33"/>
      <c r="J61" s="106" t="s">
        <v>51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0"/>
      <c r="B65" s="31"/>
      <c r="C65" s="30"/>
      <c r="D65" s="41" t="s">
        <v>52</v>
      </c>
      <c r="E65" s="44"/>
      <c r="F65" s="44"/>
      <c r="G65" s="41" t="s">
        <v>53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0"/>
      <c r="B76" s="31"/>
      <c r="C76" s="30"/>
      <c r="D76" s="43" t="s">
        <v>50</v>
      </c>
      <c r="E76" s="33"/>
      <c r="F76" s="105" t="s">
        <v>51</v>
      </c>
      <c r="G76" s="43" t="s">
        <v>50</v>
      </c>
      <c r="H76" s="33"/>
      <c r="I76" s="33"/>
      <c r="J76" s="106" t="s">
        <v>51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92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6.25" hidden="1" customHeight="1">
      <c r="A85" s="30"/>
      <c r="B85" s="31"/>
      <c r="C85" s="30"/>
      <c r="D85" s="30"/>
      <c r="E85" s="221" t="str">
        <f>E7</f>
        <v>MODERNIZACE TRAMVAJOVÉ TRATĚ NA UL. VÍDEŇSKÁ, ÚSEK BOHUNICKÁ – MORAVANSKÉ LÁNY</v>
      </c>
      <c r="F85" s="222"/>
      <c r="G85" s="222"/>
      <c r="H85" s="222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90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201" t="str">
        <f>E9</f>
        <v>Část 02 - Kabely NN pro ELP DPMB</v>
      </c>
      <c r="F87" s="223"/>
      <c r="G87" s="223"/>
      <c r="H87" s="223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3" t="str">
        <f>IF(J12="","",J12)</f>
        <v>27. 10. 2021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 xml:space="preserve"> </v>
      </c>
      <c r="G91" s="30"/>
      <c r="H91" s="30"/>
      <c r="I91" s="25" t="s">
        <v>29</v>
      </c>
      <c r="J91" s="28" t="str">
        <f>E21</f>
        <v>Ing. Tomáš Veselý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27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Puttner, s.r.o.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7" t="s">
        <v>93</v>
      </c>
      <c r="D94" s="99"/>
      <c r="E94" s="99"/>
      <c r="F94" s="99"/>
      <c r="G94" s="99"/>
      <c r="H94" s="99"/>
      <c r="I94" s="99"/>
      <c r="J94" s="108" t="s">
        <v>94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09" t="s">
        <v>95</v>
      </c>
      <c r="D96" s="30"/>
      <c r="E96" s="30"/>
      <c r="F96" s="30"/>
      <c r="G96" s="30"/>
      <c r="H96" s="30"/>
      <c r="I96" s="30"/>
      <c r="J96" s="69">
        <f>J127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96</v>
      </c>
    </row>
    <row r="97" spans="1:31" s="9" customFormat="1" ht="24.95" hidden="1" customHeight="1">
      <c r="B97" s="110"/>
      <c r="D97" s="111" t="s">
        <v>97</v>
      </c>
      <c r="E97" s="112"/>
      <c r="F97" s="112"/>
      <c r="G97" s="112"/>
      <c r="H97" s="112"/>
      <c r="I97" s="112"/>
      <c r="J97" s="113">
        <f>J128</f>
        <v>0</v>
      </c>
      <c r="L97" s="110"/>
    </row>
    <row r="98" spans="1:31" s="10" customFormat="1" ht="19.899999999999999" hidden="1" customHeight="1">
      <c r="B98" s="114"/>
      <c r="D98" s="115" t="s">
        <v>98</v>
      </c>
      <c r="E98" s="116"/>
      <c r="F98" s="116"/>
      <c r="G98" s="116"/>
      <c r="H98" s="116"/>
      <c r="I98" s="116"/>
      <c r="J98" s="117">
        <f>J129</f>
        <v>0</v>
      </c>
      <c r="L98" s="114"/>
    </row>
    <row r="99" spans="1:31" s="9" customFormat="1" ht="24.95" hidden="1" customHeight="1">
      <c r="B99" s="110"/>
      <c r="D99" s="111" t="s">
        <v>99</v>
      </c>
      <c r="E99" s="112"/>
      <c r="F99" s="112"/>
      <c r="G99" s="112"/>
      <c r="H99" s="112"/>
      <c r="I99" s="112"/>
      <c r="J99" s="113">
        <f>J139</f>
        <v>0</v>
      </c>
      <c r="L99" s="110"/>
    </row>
    <row r="100" spans="1:31" s="10" customFormat="1" ht="19.899999999999999" hidden="1" customHeight="1">
      <c r="B100" s="114"/>
      <c r="D100" s="115" t="s">
        <v>100</v>
      </c>
      <c r="E100" s="116"/>
      <c r="F100" s="116"/>
      <c r="G100" s="116"/>
      <c r="H100" s="116"/>
      <c r="I100" s="116"/>
      <c r="J100" s="117">
        <f>J140</f>
        <v>0</v>
      </c>
      <c r="L100" s="114"/>
    </row>
    <row r="101" spans="1:31" s="9" customFormat="1" ht="24.95" hidden="1" customHeight="1">
      <c r="B101" s="110"/>
      <c r="D101" s="111" t="s">
        <v>101</v>
      </c>
      <c r="E101" s="112"/>
      <c r="F101" s="112"/>
      <c r="G101" s="112"/>
      <c r="H101" s="112"/>
      <c r="I101" s="112"/>
      <c r="J101" s="113">
        <f>J142</f>
        <v>0</v>
      </c>
      <c r="L101" s="110"/>
    </row>
    <row r="102" spans="1:31" s="10" customFormat="1" ht="19.899999999999999" hidden="1" customHeight="1">
      <c r="B102" s="114"/>
      <c r="D102" s="115" t="s">
        <v>102</v>
      </c>
      <c r="E102" s="116"/>
      <c r="F102" s="116"/>
      <c r="G102" s="116"/>
      <c r="H102" s="116"/>
      <c r="I102" s="116"/>
      <c r="J102" s="117">
        <f>J143</f>
        <v>0</v>
      </c>
      <c r="L102" s="114"/>
    </row>
    <row r="103" spans="1:31" s="10" customFormat="1" ht="19.899999999999999" hidden="1" customHeight="1">
      <c r="B103" s="114"/>
      <c r="D103" s="115" t="s">
        <v>103</v>
      </c>
      <c r="E103" s="116"/>
      <c r="F103" s="116"/>
      <c r="G103" s="116"/>
      <c r="H103" s="116"/>
      <c r="I103" s="116"/>
      <c r="J103" s="117">
        <f>J174</f>
        <v>0</v>
      </c>
      <c r="L103" s="114"/>
    </row>
    <row r="104" spans="1:31" s="10" customFormat="1" ht="19.899999999999999" hidden="1" customHeight="1">
      <c r="B104" s="114"/>
      <c r="D104" s="115" t="s">
        <v>104</v>
      </c>
      <c r="E104" s="116"/>
      <c r="F104" s="116"/>
      <c r="G104" s="116"/>
      <c r="H104" s="116"/>
      <c r="I104" s="116"/>
      <c r="J104" s="117">
        <f>J180</f>
        <v>0</v>
      </c>
      <c r="L104" s="114"/>
    </row>
    <row r="105" spans="1:31" s="10" customFormat="1" ht="19.899999999999999" hidden="1" customHeight="1">
      <c r="B105" s="114"/>
      <c r="D105" s="115" t="s">
        <v>105</v>
      </c>
      <c r="E105" s="116"/>
      <c r="F105" s="116"/>
      <c r="G105" s="116"/>
      <c r="H105" s="116"/>
      <c r="I105" s="116"/>
      <c r="J105" s="117">
        <f>J196</f>
        <v>0</v>
      </c>
      <c r="L105" s="114"/>
    </row>
    <row r="106" spans="1:31" s="9" customFormat="1" ht="24.95" hidden="1" customHeight="1">
      <c r="B106" s="110"/>
      <c r="D106" s="111" t="s">
        <v>106</v>
      </c>
      <c r="E106" s="112"/>
      <c r="F106" s="112"/>
      <c r="G106" s="112"/>
      <c r="H106" s="112"/>
      <c r="I106" s="112"/>
      <c r="J106" s="113">
        <f>J207</f>
        <v>0</v>
      </c>
      <c r="L106" s="110"/>
    </row>
    <row r="107" spans="1:31" s="10" customFormat="1" ht="19.899999999999999" hidden="1" customHeight="1">
      <c r="B107" s="114"/>
      <c r="D107" s="115" t="s">
        <v>107</v>
      </c>
      <c r="E107" s="116"/>
      <c r="F107" s="116"/>
      <c r="G107" s="116"/>
      <c r="H107" s="116"/>
      <c r="I107" s="116"/>
      <c r="J107" s="117">
        <f>J208</f>
        <v>0</v>
      </c>
      <c r="L107" s="114"/>
    </row>
    <row r="108" spans="1:31" s="2" customFormat="1" ht="21.75" hidden="1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hidden="1" customHeight="1">
      <c r="A109" s="30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ht="11.25" hidden="1"/>
    <row r="111" spans="1:31" ht="11.25" hidden="1"/>
    <row r="112" spans="1:31" ht="11.25" hidden="1"/>
    <row r="113" spans="1:63" s="2" customFormat="1" ht="6.95" customHeight="1">
      <c r="A113" s="30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24.95" customHeight="1">
      <c r="A114" s="30"/>
      <c r="B114" s="31"/>
      <c r="C114" s="19" t="s">
        <v>108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12" customHeight="1">
      <c r="A116" s="30"/>
      <c r="B116" s="31"/>
      <c r="C116" s="25" t="s">
        <v>16</v>
      </c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26.25" customHeight="1">
      <c r="A117" s="30"/>
      <c r="B117" s="31"/>
      <c r="C117" s="30"/>
      <c r="D117" s="30"/>
      <c r="E117" s="221" t="str">
        <f>E7</f>
        <v>MODERNIZACE TRAMVAJOVÉ TRATĚ NA UL. VÍDEŇSKÁ, ÚSEK BOHUNICKÁ – MORAVANSKÉ LÁNY</v>
      </c>
      <c r="F117" s="222"/>
      <c r="G117" s="222"/>
      <c r="H117" s="222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5" t="s">
        <v>90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01" t="str">
        <f>E9</f>
        <v>Část 02 - Kabely NN pro ELP DPMB</v>
      </c>
      <c r="F119" s="223"/>
      <c r="G119" s="223"/>
      <c r="H119" s="223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5" t="s">
        <v>20</v>
      </c>
      <c r="D121" s="30"/>
      <c r="E121" s="30"/>
      <c r="F121" s="23" t="str">
        <f>F12</f>
        <v xml:space="preserve"> </v>
      </c>
      <c r="G121" s="30"/>
      <c r="H121" s="30"/>
      <c r="I121" s="25" t="s">
        <v>22</v>
      </c>
      <c r="J121" s="53" t="str">
        <f>IF(J12="","",J12)</f>
        <v>27. 10. 2021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5" t="s">
        <v>24</v>
      </c>
      <c r="D123" s="30"/>
      <c r="E123" s="30"/>
      <c r="F123" s="23" t="str">
        <f>E15</f>
        <v xml:space="preserve"> </v>
      </c>
      <c r="G123" s="30"/>
      <c r="H123" s="30"/>
      <c r="I123" s="25" t="s">
        <v>29</v>
      </c>
      <c r="J123" s="28" t="str">
        <f>E21</f>
        <v>Ing. Tomáš Veselý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5" t="s">
        <v>27</v>
      </c>
      <c r="D124" s="30"/>
      <c r="E124" s="30"/>
      <c r="F124" s="23" t="str">
        <f>IF(E18="","",E18)</f>
        <v>Vyplň údaj</v>
      </c>
      <c r="G124" s="30"/>
      <c r="H124" s="30"/>
      <c r="I124" s="25" t="s">
        <v>32</v>
      </c>
      <c r="J124" s="28" t="str">
        <f>E24</f>
        <v>Puttner, s.r.o.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18"/>
      <c r="B126" s="119"/>
      <c r="C126" s="120" t="s">
        <v>109</v>
      </c>
      <c r="D126" s="121" t="s">
        <v>60</v>
      </c>
      <c r="E126" s="121" t="s">
        <v>56</v>
      </c>
      <c r="F126" s="121" t="s">
        <v>57</v>
      </c>
      <c r="G126" s="121" t="s">
        <v>110</v>
      </c>
      <c r="H126" s="121" t="s">
        <v>111</v>
      </c>
      <c r="I126" s="121" t="s">
        <v>112</v>
      </c>
      <c r="J126" s="122" t="s">
        <v>94</v>
      </c>
      <c r="K126" s="123" t="s">
        <v>113</v>
      </c>
      <c r="L126" s="124"/>
      <c r="M126" s="60" t="s">
        <v>1</v>
      </c>
      <c r="N126" s="61" t="s">
        <v>39</v>
      </c>
      <c r="O126" s="61" t="s">
        <v>114</v>
      </c>
      <c r="P126" s="61" t="s">
        <v>115</v>
      </c>
      <c r="Q126" s="61" t="s">
        <v>116</v>
      </c>
      <c r="R126" s="61" t="s">
        <v>117</v>
      </c>
      <c r="S126" s="61" t="s">
        <v>118</v>
      </c>
      <c r="T126" s="62" t="s">
        <v>119</v>
      </c>
      <c r="U126" s="118"/>
      <c r="V126" s="118"/>
      <c r="W126" s="118"/>
      <c r="X126" s="118"/>
      <c r="Y126" s="118"/>
      <c r="Z126" s="118"/>
      <c r="AA126" s="118"/>
      <c r="AB126" s="118"/>
      <c r="AC126" s="118"/>
      <c r="AD126" s="118"/>
      <c r="AE126" s="118"/>
    </row>
    <row r="127" spans="1:63" s="2" customFormat="1" ht="22.9" customHeight="1">
      <c r="A127" s="30"/>
      <c r="B127" s="31"/>
      <c r="C127" s="67" t="s">
        <v>120</v>
      </c>
      <c r="D127" s="30"/>
      <c r="E127" s="30"/>
      <c r="F127" s="30"/>
      <c r="G127" s="30"/>
      <c r="H127" s="30"/>
      <c r="I127" s="30"/>
      <c r="J127" s="125">
        <f>BK127</f>
        <v>0</v>
      </c>
      <c r="K127" s="30"/>
      <c r="L127" s="31"/>
      <c r="M127" s="63"/>
      <c r="N127" s="54"/>
      <c r="O127" s="64"/>
      <c r="P127" s="126">
        <f>P128+P139+P142+P207</f>
        <v>0</v>
      </c>
      <c r="Q127" s="64"/>
      <c r="R127" s="126">
        <f>R128+R139+R142+R207</f>
        <v>101.23011199999999</v>
      </c>
      <c r="S127" s="64"/>
      <c r="T127" s="127">
        <f>T128+T139+T142+T207</f>
        <v>5.254690000000001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5" t="s">
        <v>74</v>
      </c>
      <c r="AU127" s="15" t="s">
        <v>96</v>
      </c>
      <c r="BK127" s="128">
        <f>BK128+BK139+BK142+BK207</f>
        <v>0</v>
      </c>
    </row>
    <row r="128" spans="1:63" s="12" customFormat="1" ht="25.9" customHeight="1">
      <c r="B128" s="129"/>
      <c r="D128" s="130" t="s">
        <v>74</v>
      </c>
      <c r="E128" s="131" t="s">
        <v>121</v>
      </c>
      <c r="F128" s="131" t="s">
        <v>122</v>
      </c>
      <c r="I128" s="132"/>
      <c r="J128" s="133">
        <f>BK128</f>
        <v>0</v>
      </c>
      <c r="L128" s="129"/>
      <c r="M128" s="134"/>
      <c r="N128" s="135"/>
      <c r="O128" s="135"/>
      <c r="P128" s="136">
        <f>P129</f>
        <v>0</v>
      </c>
      <c r="Q128" s="135"/>
      <c r="R128" s="136">
        <f>R129</f>
        <v>0</v>
      </c>
      <c r="S128" s="135"/>
      <c r="T128" s="137">
        <f>T129</f>
        <v>0</v>
      </c>
      <c r="AR128" s="130" t="s">
        <v>83</v>
      </c>
      <c r="AT128" s="138" t="s">
        <v>74</v>
      </c>
      <c r="AU128" s="138" t="s">
        <v>75</v>
      </c>
      <c r="AY128" s="130" t="s">
        <v>123</v>
      </c>
      <c r="BK128" s="139">
        <f>BK129</f>
        <v>0</v>
      </c>
    </row>
    <row r="129" spans="1:65" s="12" customFormat="1" ht="22.9" customHeight="1">
      <c r="B129" s="129"/>
      <c r="D129" s="130" t="s">
        <v>74</v>
      </c>
      <c r="E129" s="140" t="s">
        <v>124</v>
      </c>
      <c r="F129" s="140" t="s">
        <v>125</v>
      </c>
      <c r="I129" s="132"/>
      <c r="J129" s="141">
        <f>BK129</f>
        <v>0</v>
      </c>
      <c r="L129" s="129"/>
      <c r="M129" s="134"/>
      <c r="N129" s="135"/>
      <c r="O129" s="135"/>
      <c r="P129" s="136">
        <f>SUM(P130:P138)</f>
        <v>0</v>
      </c>
      <c r="Q129" s="135"/>
      <c r="R129" s="136">
        <f>SUM(R130:R138)</f>
        <v>0</v>
      </c>
      <c r="S129" s="135"/>
      <c r="T129" s="137">
        <f>SUM(T130:T138)</f>
        <v>0</v>
      </c>
      <c r="AR129" s="130" t="s">
        <v>83</v>
      </c>
      <c r="AT129" s="138" t="s">
        <v>74</v>
      </c>
      <c r="AU129" s="138" t="s">
        <v>83</v>
      </c>
      <c r="AY129" s="130" t="s">
        <v>123</v>
      </c>
      <c r="BK129" s="139">
        <f>SUM(BK130:BK138)</f>
        <v>0</v>
      </c>
    </row>
    <row r="130" spans="1:65" s="2" customFormat="1" ht="16.5" customHeight="1">
      <c r="A130" s="30"/>
      <c r="B130" s="142"/>
      <c r="C130" s="143" t="s">
        <v>83</v>
      </c>
      <c r="D130" s="143" t="s">
        <v>126</v>
      </c>
      <c r="E130" s="144" t="s">
        <v>127</v>
      </c>
      <c r="F130" s="145" t="s">
        <v>128</v>
      </c>
      <c r="G130" s="146" t="s">
        <v>129</v>
      </c>
      <c r="H130" s="147">
        <v>70.203999999999994</v>
      </c>
      <c r="I130" s="148"/>
      <c r="J130" s="149">
        <f>ROUND(I130*H130,2)</f>
        <v>0</v>
      </c>
      <c r="K130" s="150"/>
      <c r="L130" s="31"/>
      <c r="M130" s="151" t="s">
        <v>1</v>
      </c>
      <c r="N130" s="152" t="s">
        <v>40</v>
      </c>
      <c r="O130" s="56"/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5" t="s">
        <v>130</v>
      </c>
      <c r="AT130" s="155" t="s">
        <v>126</v>
      </c>
      <c r="AU130" s="155" t="s">
        <v>85</v>
      </c>
      <c r="AY130" s="15" t="s">
        <v>123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5" t="s">
        <v>83</v>
      </c>
      <c r="BK130" s="156">
        <f>ROUND(I130*H130,2)</f>
        <v>0</v>
      </c>
      <c r="BL130" s="15" t="s">
        <v>130</v>
      </c>
      <c r="BM130" s="155" t="s">
        <v>715</v>
      </c>
    </row>
    <row r="131" spans="1:65" s="13" customFormat="1" ht="11.25">
      <c r="B131" s="157"/>
      <c r="D131" s="158" t="s">
        <v>132</v>
      </c>
      <c r="E131" s="159" t="s">
        <v>1</v>
      </c>
      <c r="F131" s="160" t="s">
        <v>716</v>
      </c>
      <c r="H131" s="161">
        <v>70.203999999999994</v>
      </c>
      <c r="I131" s="162"/>
      <c r="L131" s="157"/>
      <c r="M131" s="163"/>
      <c r="N131" s="164"/>
      <c r="O131" s="164"/>
      <c r="P131" s="164"/>
      <c r="Q131" s="164"/>
      <c r="R131" s="164"/>
      <c r="S131" s="164"/>
      <c r="T131" s="165"/>
      <c r="AT131" s="159" t="s">
        <v>132</v>
      </c>
      <c r="AU131" s="159" t="s">
        <v>85</v>
      </c>
      <c r="AV131" s="13" t="s">
        <v>85</v>
      </c>
      <c r="AW131" s="13" t="s">
        <v>31</v>
      </c>
      <c r="AX131" s="13" t="s">
        <v>83</v>
      </c>
      <c r="AY131" s="159" t="s">
        <v>123</v>
      </c>
    </row>
    <row r="132" spans="1:65" s="2" customFormat="1" ht="24.2" customHeight="1">
      <c r="A132" s="30"/>
      <c r="B132" s="142"/>
      <c r="C132" s="143" t="s">
        <v>85</v>
      </c>
      <c r="D132" s="143" t="s">
        <v>126</v>
      </c>
      <c r="E132" s="144" t="s">
        <v>134</v>
      </c>
      <c r="F132" s="145" t="s">
        <v>135</v>
      </c>
      <c r="G132" s="146" t="s">
        <v>129</v>
      </c>
      <c r="H132" s="147">
        <v>702.04</v>
      </c>
      <c r="I132" s="148"/>
      <c r="J132" s="149">
        <f>ROUND(I132*H132,2)</f>
        <v>0</v>
      </c>
      <c r="K132" s="150"/>
      <c r="L132" s="31"/>
      <c r="M132" s="151" t="s">
        <v>1</v>
      </c>
      <c r="N132" s="152" t="s">
        <v>40</v>
      </c>
      <c r="O132" s="56"/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5" t="s">
        <v>130</v>
      </c>
      <c r="AT132" s="155" t="s">
        <v>126</v>
      </c>
      <c r="AU132" s="155" t="s">
        <v>85</v>
      </c>
      <c r="AY132" s="15" t="s">
        <v>123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5" t="s">
        <v>83</v>
      </c>
      <c r="BK132" s="156">
        <f>ROUND(I132*H132,2)</f>
        <v>0</v>
      </c>
      <c r="BL132" s="15" t="s">
        <v>130</v>
      </c>
      <c r="BM132" s="155" t="s">
        <v>717</v>
      </c>
    </row>
    <row r="133" spans="1:65" s="2" customFormat="1" ht="33" customHeight="1">
      <c r="A133" s="30"/>
      <c r="B133" s="142"/>
      <c r="C133" s="143" t="s">
        <v>138</v>
      </c>
      <c r="D133" s="143" t="s">
        <v>126</v>
      </c>
      <c r="E133" s="144" t="s">
        <v>143</v>
      </c>
      <c r="F133" s="145" t="s">
        <v>144</v>
      </c>
      <c r="G133" s="146" t="s">
        <v>129</v>
      </c>
      <c r="H133" s="147">
        <v>3.64</v>
      </c>
      <c r="I133" s="148"/>
      <c r="J133" s="149">
        <f>ROUND(I133*H133,2)</f>
        <v>0</v>
      </c>
      <c r="K133" s="150"/>
      <c r="L133" s="31"/>
      <c r="M133" s="151" t="s">
        <v>1</v>
      </c>
      <c r="N133" s="152" t="s">
        <v>40</v>
      </c>
      <c r="O133" s="56"/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5" t="s">
        <v>130</v>
      </c>
      <c r="AT133" s="155" t="s">
        <v>126</v>
      </c>
      <c r="AU133" s="155" t="s">
        <v>85</v>
      </c>
      <c r="AY133" s="15" t="s">
        <v>123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5" t="s">
        <v>83</v>
      </c>
      <c r="BK133" s="156">
        <f>ROUND(I133*H133,2)</f>
        <v>0</v>
      </c>
      <c r="BL133" s="15" t="s">
        <v>130</v>
      </c>
      <c r="BM133" s="155" t="s">
        <v>718</v>
      </c>
    </row>
    <row r="134" spans="1:65" s="13" customFormat="1" ht="11.25">
      <c r="B134" s="157"/>
      <c r="D134" s="158" t="s">
        <v>132</v>
      </c>
      <c r="E134" s="159" t="s">
        <v>1</v>
      </c>
      <c r="F134" s="160" t="s">
        <v>719</v>
      </c>
      <c r="H134" s="161">
        <v>3.64</v>
      </c>
      <c r="I134" s="162"/>
      <c r="L134" s="157"/>
      <c r="M134" s="163"/>
      <c r="N134" s="164"/>
      <c r="O134" s="164"/>
      <c r="P134" s="164"/>
      <c r="Q134" s="164"/>
      <c r="R134" s="164"/>
      <c r="S134" s="164"/>
      <c r="T134" s="165"/>
      <c r="AT134" s="159" t="s">
        <v>132</v>
      </c>
      <c r="AU134" s="159" t="s">
        <v>85</v>
      </c>
      <c r="AV134" s="13" t="s">
        <v>85</v>
      </c>
      <c r="AW134" s="13" t="s">
        <v>31</v>
      </c>
      <c r="AX134" s="13" t="s">
        <v>83</v>
      </c>
      <c r="AY134" s="159" t="s">
        <v>123</v>
      </c>
    </row>
    <row r="135" spans="1:65" s="2" customFormat="1" ht="33" customHeight="1">
      <c r="A135" s="30"/>
      <c r="B135" s="142"/>
      <c r="C135" s="143" t="s">
        <v>130</v>
      </c>
      <c r="D135" s="143" t="s">
        <v>126</v>
      </c>
      <c r="E135" s="144" t="s">
        <v>148</v>
      </c>
      <c r="F135" s="145" t="s">
        <v>149</v>
      </c>
      <c r="G135" s="146" t="s">
        <v>129</v>
      </c>
      <c r="H135" s="147">
        <v>0.9</v>
      </c>
      <c r="I135" s="148"/>
      <c r="J135" s="149">
        <f>ROUND(I135*H135,2)</f>
        <v>0</v>
      </c>
      <c r="K135" s="150"/>
      <c r="L135" s="31"/>
      <c r="M135" s="151" t="s">
        <v>1</v>
      </c>
      <c r="N135" s="152" t="s">
        <v>40</v>
      </c>
      <c r="O135" s="56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5" t="s">
        <v>130</v>
      </c>
      <c r="AT135" s="155" t="s">
        <v>126</v>
      </c>
      <c r="AU135" s="155" t="s">
        <v>85</v>
      </c>
      <c r="AY135" s="15" t="s">
        <v>123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5" t="s">
        <v>83</v>
      </c>
      <c r="BK135" s="156">
        <f>ROUND(I135*H135,2)</f>
        <v>0</v>
      </c>
      <c r="BL135" s="15" t="s">
        <v>130</v>
      </c>
      <c r="BM135" s="155" t="s">
        <v>720</v>
      </c>
    </row>
    <row r="136" spans="1:65" s="13" customFormat="1" ht="11.25">
      <c r="B136" s="157"/>
      <c r="D136" s="158" t="s">
        <v>132</v>
      </c>
      <c r="E136" s="159" t="s">
        <v>1</v>
      </c>
      <c r="F136" s="160" t="s">
        <v>721</v>
      </c>
      <c r="H136" s="161">
        <v>0.9</v>
      </c>
      <c r="I136" s="162"/>
      <c r="L136" s="157"/>
      <c r="M136" s="163"/>
      <c r="N136" s="164"/>
      <c r="O136" s="164"/>
      <c r="P136" s="164"/>
      <c r="Q136" s="164"/>
      <c r="R136" s="164"/>
      <c r="S136" s="164"/>
      <c r="T136" s="165"/>
      <c r="AT136" s="159" t="s">
        <v>132</v>
      </c>
      <c r="AU136" s="159" t="s">
        <v>85</v>
      </c>
      <c r="AV136" s="13" t="s">
        <v>85</v>
      </c>
      <c r="AW136" s="13" t="s">
        <v>31</v>
      </c>
      <c r="AX136" s="13" t="s">
        <v>83</v>
      </c>
      <c r="AY136" s="159" t="s">
        <v>123</v>
      </c>
    </row>
    <row r="137" spans="1:65" s="2" customFormat="1" ht="24.2" customHeight="1">
      <c r="A137" s="30"/>
      <c r="B137" s="142"/>
      <c r="C137" s="143" t="s">
        <v>147</v>
      </c>
      <c r="D137" s="143" t="s">
        <v>126</v>
      </c>
      <c r="E137" s="144" t="s">
        <v>153</v>
      </c>
      <c r="F137" s="145" t="s">
        <v>154</v>
      </c>
      <c r="G137" s="146" t="s">
        <v>129</v>
      </c>
      <c r="H137" s="147">
        <v>65.664000000000001</v>
      </c>
      <c r="I137" s="148"/>
      <c r="J137" s="149">
        <f>ROUND(I137*H137,2)</f>
        <v>0</v>
      </c>
      <c r="K137" s="150"/>
      <c r="L137" s="31"/>
      <c r="M137" s="151" t="s">
        <v>1</v>
      </c>
      <c r="N137" s="152" t="s">
        <v>40</v>
      </c>
      <c r="O137" s="56"/>
      <c r="P137" s="153">
        <f>O137*H137</f>
        <v>0</v>
      </c>
      <c r="Q137" s="153">
        <v>0</v>
      </c>
      <c r="R137" s="153">
        <f>Q137*H137</f>
        <v>0</v>
      </c>
      <c r="S137" s="153">
        <v>0</v>
      </c>
      <c r="T137" s="154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5" t="s">
        <v>130</v>
      </c>
      <c r="AT137" s="155" t="s">
        <v>126</v>
      </c>
      <c r="AU137" s="155" t="s">
        <v>85</v>
      </c>
      <c r="AY137" s="15" t="s">
        <v>123</v>
      </c>
      <c r="BE137" s="156">
        <f>IF(N137="základní",J137,0)</f>
        <v>0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5" t="s">
        <v>83</v>
      </c>
      <c r="BK137" s="156">
        <f>ROUND(I137*H137,2)</f>
        <v>0</v>
      </c>
      <c r="BL137" s="15" t="s">
        <v>130</v>
      </c>
      <c r="BM137" s="155" t="s">
        <v>722</v>
      </c>
    </row>
    <row r="138" spans="1:65" s="13" customFormat="1" ht="11.25">
      <c r="B138" s="157"/>
      <c r="D138" s="158" t="s">
        <v>132</v>
      </c>
      <c r="E138" s="159" t="s">
        <v>1</v>
      </c>
      <c r="F138" s="160" t="s">
        <v>723</v>
      </c>
      <c r="H138" s="161">
        <v>65.664000000000001</v>
      </c>
      <c r="I138" s="162"/>
      <c r="L138" s="157"/>
      <c r="M138" s="163"/>
      <c r="N138" s="164"/>
      <c r="O138" s="164"/>
      <c r="P138" s="164"/>
      <c r="Q138" s="164"/>
      <c r="R138" s="164"/>
      <c r="S138" s="164"/>
      <c r="T138" s="165"/>
      <c r="AT138" s="159" t="s">
        <v>132</v>
      </c>
      <c r="AU138" s="159" t="s">
        <v>85</v>
      </c>
      <c r="AV138" s="13" t="s">
        <v>85</v>
      </c>
      <c r="AW138" s="13" t="s">
        <v>31</v>
      </c>
      <c r="AX138" s="13" t="s">
        <v>83</v>
      </c>
      <c r="AY138" s="159" t="s">
        <v>123</v>
      </c>
    </row>
    <row r="139" spans="1:65" s="12" customFormat="1" ht="25.9" customHeight="1">
      <c r="B139" s="129"/>
      <c r="D139" s="130" t="s">
        <v>74</v>
      </c>
      <c r="E139" s="131" t="s">
        <v>157</v>
      </c>
      <c r="F139" s="131" t="s">
        <v>158</v>
      </c>
      <c r="I139" s="132"/>
      <c r="J139" s="133">
        <f>BK139</f>
        <v>0</v>
      </c>
      <c r="L139" s="129"/>
      <c r="M139" s="134"/>
      <c r="N139" s="135"/>
      <c r="O139" s="135"/>
      <c r="P139" s="136">
        <f>P140</f>
        <v>0</v>
      </c>
      <c r="Q139" s="135"/>
      <c r="R139" s="136">
        <f>R140</f>
        <v>0</v>
      </c>
      <c r="S139" s="135"/>
      <c r="T139" s="137">
        <f>T140</f>
        <v>0</v>
      </c>
      <c r="AR139" s="130" t="s">
        <v>85</v>
      </c>
      <c r="AT139" s="138" t="s">
        <v>74</v>
      </c>
      <c r="AU139" s="138" t="s">
        <v>75</v>
      </c>
      <c r="AY139" s="130" t="s">
        <v>123</v>
      </c>
      <c r="BK139" s="139">
        <f>BK140</f>
        <v>0</v>
      </c>
    </row>
    <row r="140" spans="1:65" s="12" customFormat="1" ht="22.9" customHeight="1">
      <c r="B140" s="129"/>
      <c r="D140" s="130" t="s">
        <v>74</v>
      </c>
      <c r="E140" s="140" t="s">
        <v>159</v>
      </c>
      <c r="F140" s="140" t="s">
        <v>160</v>
      </c>
      <c r="I140" s="132"/>
      <c r="J140" s="141">
        <f>BK140</f>
        <v>0</v>
      </c>
      <c r="L140" s="129"/>
      <c r="M140" s="134"/>
      <c r="N140" s="135"/>
      <c r="O140" s="135"/>
      <c r="P140" s="136">
        <f>P141</f>
        <v>0</v>
      </c>
      <c r="Q140" s="135"/>
      <c r="R140" s="136">
        <f>R141</f>
        <v>0</v>
      </c>
      <c r="S140" s="135"/>
      <c r="T140" s="137">
        <f>T141</f>
        <v>0</v>
      </c>
      <c r="AR140" s="130" t="s">
        <v>85</v>
      </c>
      <c r="AT140" s="138" t="s">
        <v>74</v>
      </c>
      <c r="AU140" s="138" t="s">
        <v>83</v>
      </c>
      <c r="AY140" s="130" t="s">
        <v>123</v>
      </c>
      <c r="BK140" s="139">
        <f>BK141</f>
        <v>0</v>
      </c>
    </row>
    <row r="141" spans="1:65" s="2" customFormat="1" ht="24.2" customHeight="1">
      <c r="A141" s="30"/>
      <c r="B141" s="142"/>
      <c r="C141" s="143" t="s">
        <v>152</v>
      </c>
      <c r="D141" s="143" t="s">
        <v>126</v>
      </c>
      <c r="E141" s="144" t="s">
        <v>724</v>
      </c>
      <c r="F141" s="145" t="s">
        <v>725</v>
      </c>
      <c r="G141" s="146" t="s">
        <v>164</v>
      </c>
      <c r="H141" s="147">
        <v>1</v>
      </c>
      <c r="I141" s="148"/>
      <c r="J141" s="149">
        <f>ROUND(I141*H141,2)</f>
        <v>0</v>
      </c>
      <c r="K141" s="150"/>
      <c r="L141" s="31"/>
      <c r="M141" s="151" t="s">
        <v>1</v>
      </c>
      <c r="N141" s="152" t="s">
        <v>40</v>
      </c>
      <c r="O141" s="56"/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5" t="s">
        <v>165</v>
      </c>
      <c r="AT141" s="155" t="s">
        <v>126</v>
      </c>
      <c r="AU141" s="155" t="s">
        <v>85</v>
      </c>
      <c r="AY141" s="15" t="s">
        <v>123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5" t="s">
        <v>83</v>
      </c>
      <c r="BK141" s="156">
        <f>ROUND(I141*H141,2)</f>
        <v>0</v>
      </c>
      <c r="BL141" s="15" t="s">
        <v>165</v>
      </c>
      <c r="BM141" s="155" t="s">
        <v>726</v>
      </c>
    </row>
    <row r="142" spans="1:65" s="12" customFormat="1" ht="25.9" customHeight="1">
      <c r="B142" s="129"/>
      <c r="D142" s="130" t="s">
        <v>74</v>
      </c>
      <c r="E142" s="131" t="s">
        <v>171</v>
      </c>
      <c r="F142" s="131" t="s">
        <v>172</v>
      </c>
      <c r="I142" s="132"/>
      <c r="J142" s="133">
        <f>BK142</f>
        <v>0</v>
      </c>
      <c r="L142" s="129"/>
      <c r="M142" s="134"/>
      <c r="N142" s="135"/>
      <c r="O142" s="135"/>
      <c r="P142" s="136">
        <f>P143+P174+P180+P196</f>
        <v>0</v>
      </c>
      <c r="Q142" s="135"/>
      <c r="R142" s="136">
        <f>R143+R174+R180+R196</f>
        <v>101.22694399999999</v>
      </c>
      <c r="S142" s="135"/>
      <c r="T142" s="137">
        <f>T143+T174+T180+T196</f>
        <v>5.254690000000001</v>
      </c>
      <c r="AR142" s="130" t="s">
        <v>138</v>
      </c>
      <c r="AT142" s="138" t="s">
        <v>74</v>
      </c>
      <c r="AU142" s="138" t="s">
        <v>75</v>
      </c>
      <c r="AY142" s="130" t="s">
        <v>123</v>
      </c>
      <c r="BK142" s="139">
        <f>BK143+BK174+BK180+BK196</f>
        <v>0</v>
      </c>
    </row>
    <row r="143" spans="1:65" s="12" customFormat="1" ht="22.9" customHeight="1">
      <c r="B143" s="129"/>
      <c r="D143" s="130" t="s">
        <v>74</v>
      </c>
      <c r="E143" s="140" t="s">
        <v>173</v>
      </c>
      <c r="F143" s="140" t="s">
        <v>174</v>
      </c>
      <c r="I143" s="132"/>
      <c r="J143" s="141">
        <f>BK143</f>
        <v>0</v>
      </c>
      <c r="L143" s="129"/>
      <c r="M143" s="134"/>
      <c r="N143" s="135"/>
      <c r="O143" s="135"/>
      <c r="P143" s="136">
        <f>SUM(P144:P173)</f>
        <v>0</v>
      </c>
      <c r="Q143" s="135"/>
      <c r="R143" s="136">
        <f>SUM(R144:R173)</f>
        <v>0.19629999999999997</v>
      </c>
      <c r="S143" s="135"/>
      <c r="T143" s="137">
        <f>SUM(T144:T173)</f>
        <v>1.4900000000000002E-3</v>
      </c>
      <c r="AR143" s="130" t="s">
        <v>138</v>
      </c>
      <c r="AT143" s="138" t="s">
        <v>74</v>
      </c>
      <c r="AU143" s="138" t="s">
        <v>83</v>
      </c>
      <c r="AY143" s="130" t="s">
        <v>123</v>
      </c>
      <c r="BK143" s="139">
        <f>SUM(BK144:BK173)</f>
        <v>0</v>
      </c>
    </row>
    <row r="144" spans="1:65" s="2" customFormat="1" ht="37.9" customHeight="1">
      <c r="A144" s="30"/>
      <c r="B144" s="142"/>
      <c r="C144" s="143" t="s">
        <v>161</v>
      </c>
      <c r="D144" s="143" t="s">
        <v>126</v>
      </c>
      <c r="E144" s="144" t="s">
        <v>727</v>
      </c>
      <c r="F144" s="145" t="s">
        <v>728</v>
      </c>
      <c r="G144" s="146" t="s">
        <v>164</v>
      </c>
      <c r="H144" s="147">
        <v>3</v>
      </c>
      <c r="I144" s="148"/>
      <c r="J144" s="149">
        <f>ROUND(I144*H144,2)</f>
        <v>0</v>
      </c>
      <c r="K144" s="150"/>
      <c r="L144" s="31"/>
      <c r="M144" s="151" t="s">
        <v>1</v>
      </c>
      <c r="N144" s="152" t="s">
        <v>40</v>
      </c>
      <c r="O144" s="56"/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5" t="s">
        <v>178</v>
      </c>
      <c r="AT144" s="155" t="s">
        <v>126</v>
      </c>
      <c r="AU144" s="155" t="s">
        <v>85</v>
      </c>
      <c r="AY144" s="15" t="s">
        <v>123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5" t="s">
        <v>83</v>
      </c>
      <c r="BK144" s="156">
        <f>ROUND(I144*H144,2)</f>
        <v>0</v>
      </c>
      <c r="BL144" s="15" t="s">
        <v>178</v>
      </c>
      <c r="BM144" s="155" t="s">
        <v>729</v>
      </c>
    </row>
    <row r="145" spans="1:65" s="2" customFormat="1" ht="37.9" customHeight="1">
      <c r="A145" s="30"/>
      <c r="B145" s="142"/>
      <c r="C145" s="143" t="s">
        <v>167</v>
      </c>
      <c r="D145" s="143" t="s">
        <v>126</v>
      </c>
      <c r="E145" s="144" t="s">
        <v>730</v>
      </c>
      <c r="F145" s="145" t="s">
        <v>731</v>
      </c>
      <c r="G145" s="146" t="s">
        <v>164</v>
      </c>
      <c r="H145" s="147">
        <v>2</v>
      </c>
      <c r="I145" s="148"/>
      <c r="J145" s="149">
        <f>ROUND(I145*H145,2)</f>
        <v>0</v>
      </c>
      <c r="K145" s="150"/>
      <c r="L145" s="31"/>
      <c r="M145" s="151" t="s">
        <v>1</v>
      </c>
      <c r="N145" s="152" t="s">
        <v>40</v>
      </c>
      <c r="O145" s="56"/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5" t="s">
        <v>178</v>
      </c>
      <c r="AT145" s="155" t="s">
        <v>126</v>
      </c>
      <c r="AU145" s="155" t="s">
        <v>85</v>
      </c>
      <c r="AY145" s="15" t="s">
        <v>123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5" t="s">
        <v>83</v>
      </c>
      <c r="BK145" s="156">
        <f>ROUND(I145*H145,2)</f>
        <v>0</v>
      </c>
      <c r="BL145" s="15" t="s">
        <v>178</v>
      </c>
      <c r="BM145" s="155" t="s">
        <v>732</v>
      </c>
    </row>
    <row r="146" spans="1:65" s="2" customFormat="1" ht="24.2" customHeight="1">
      <c r="A146" s="30"/>
      <c r="B146" s="142"/>
      <c r="C146" s="166" t="s">
        <v>175</v>
      </c>
      <c r="D146" s="166" t="s">
        <v>171</v>
      </c>
      <c r="E146" s="167" t="s">
        <v>733</v>
      </c>
      <c r="F146" s="168" t="s">
        <v>734</v>
      </c>
      <c r="G146" s="169" t="s">
        <v>589</v>
      </c>
      <c r="H146" s="170">
        <v>2</v>
      </c>
      <c r="I146" s="171"/>
      <c r="J146" s="172">
        <f>ROUND(I146*H146,2)</f>
        <v>0</v>
      </c>
      <c r="K146" s="173"/>
      <c r="L146" s="174"/>
      <c r="M146" s="175" t="s">
        <v>1</v>
      </c>
      <c r="N146" s="176" t="s">
        <v>40</v>
      </c>
      <c r="O146" s="56"/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5" t="s">
        <v>183</v>
      </c>
      <c r="AT146" s="155" t="s">
        <v>171</v>
      </c>
      <c r="AU146" s="155" t="s">
        <v>85</v>
      </c>
      <c r="AY146" s="15" t="s">
        <v>123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5" t="s">
        <v>83</v>
      </c>
      <c r="BK146" s="156">
        <f>ROUND(I146*H146,2)</f>
        <v>0</v>
      </c>
      <c r="BL146" s="15" t="s">
        <v>178</v>
      </c>
      <c r="BM146" s="155" t="s">
        <v>735</v>
      </c>
    </row>
    <row r="147" spans="1:65" s="2" customFormat="1" ht="33" customHeight="1">
      <c r="A147" s="30"/>
      <c r="B147" s="142"/>
      <c r="C147" s="143" t="s">
        <v>180</v>
      </c>
      <c r="D147" s="143" t="s">
        <v>126</v>
      </c>
      <c r="E147" s="144" t="s">
        <v>736</v>
      </c>
      <c r="F147" s="145" t="s">
        <v>737</v>
      </c>
      <c r="G147" s="146" t="s">
        <v>188</v>
      </c>
      <c r="H147" s="147">
        <v>374</v>
      </c>
      <c r="I147" s="148"/>
      <c r="J147" s="149">
        <f>ROUND(I147*H147,2)</f>
        <v>0</v>
      </c>
      <c r="K147" s="150"/>
      <c r="L147" s="31"/>
      <c r="M147" s="151" t="s">
        <v>1</v>
      </c>
      <c r="N147" s="152" t="s">
        <v>40</v>
      </c>
      <c r="O147" s="56"/>
      <c r="P147" s="153">
        <f>O147*H147</f>
        <v>0</v>
      </c>
      <c r="Q147" s="153">
        <v>0</v>
      </c>
      <c r="R147" s="153">
        <f>Q147*H147</f>
        <v>0</v>
      </c>
      <c r="S147" s="153">
        <v>0</v>
      </c>
      <c r="T147" s="154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5" t="s">
        <v>178</v>
      </c>
      <c r="AT147" s="155" t="s">
        <v>126</v>
      </c>
      <c r="AU147" s="155" t="s">
        <v>85</v>
      </c>
      <c r="AY147" s="15" t="s">
        <v>123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5" t="s">
        <v>83</v>
      </c>
      <c r="BK147" s="156">
        <f>ROUND(I147*H147,2)</f>
        <v>0</v>
      </c>
      <c r="BL147" s="15" t="s">
        <v>178</v>
      </c>
      <c r="BM147" s="155" t="s">
        <v>738</v>
      </c>
    </row>
    <row r="148" spans="1:65" s="13" customFormat="1" ht="11.25">
      <c r="B148" s="157"/>
      <c r="D148" s="158" t="s">
        <v>132</v>
      </c>
      <c r="E148" s="159" t="s">
        <v>1</v>
      </c>
      <c r="F148" s="160" t="s">
        <v>739</v>
      </c>
      <c r="H148" s="161">
        <v>374</v>
      </c>
      <c r="I148" s="162"/>
      <c r="L148" s="157"/>
      <c r="M148" s="163"/>
      <c r="N148" s="164"/>
      <c r="O148" s="164"/>
      <c r="P148" s="164"/>
      <c r="Q148" s="164"/>
      <c r="R148" s="164"/>
      <c r="S148" s="164"/>
      <c r="T148" s="165"/>
      <c r="AT148" s="159" t="s">
        <v>132</v>
      </c>
      <c r="AU148" s="159" t="s">
        <v>85</v>
      </c>
      <c r="AV148" s="13" t="s">
        <v>85</v>
      </c>
      <c r="AW148" s="13" t="s">
        <v>31</v>
      </c>
      <c r="AX148" s="13" t="s">
        <v>83</v>
      </c>
      <c r="AY148" s="159" t="s">
        <v>123</v>
      </c>
    </row>
    <row r="149" spans="1:65" s="2" customFormat="1" ht="37.9" customHeight="1">
      <c r="A149" s="30"/>
      <c r="B149" s="142"/>
      <c r="C149" s="143" t="s">
        <v>185</v>
      </c>
      <c r="D149" s="143" t="s">
        <v>126</v>
      </c>
      <c r="E149" s="144" t="s">
        <v>740</v>
      </c>
      <c r="F149" s="145" t="s">
        <v>741</v>
      </c>
      <c r="G149" s="146" t="s">
        <v>188</v>
      </c>
      <c r="H149" s="147">
        <v>16</v>
      </c>
      <c r="I149" s="148"/>
      <c r="J149" s="149">
        <f>ROUND(I149*H149,2)</f>
        <v>0</v>
      </c>
      <c r="K149" s="150"/>
      <c r="L149" s="31"/>
      <c r="M149" s="151" t="s">
        <v>1</v>
      </c>
      <c r="N149" s="152" t="s">
        <v>40</v>
      </c>
      <c r="O149" s="56"/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5" t="s">
        <v>178</v>
      </c>
      <c r="AT149" s="155" t="s">
        <v>126</v>
      </c>
      <c r="AU149" s="155" t="s">
        <v>85</v>
      </c>
      <c r="AY149" s="15" t="s">
        <v>123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5" t="s">
        <v>83</v>
      </c>
      <c r="BK149" s="156">
        <f>ROUND(I149*H149,2)</f>
        <v>0</v>
      </c>
      <c r="BL149" s="15" t="s">
        <v>178</v>
      </c>
      <c r="BM149" s="155" t="s">
        <v>742</v>
      </c>
    </row>
    <row r="150" spans="1:65" s="13" customFormat="1" ht="11.25">
      <c r="B150" s="157"/>
      <c r="D150" s="158" t="s">
        <v>132</v>
      </c>
      <c r="E150" s="159" t="s">
        <v>1</v>
      </c>
      <c r="F150" s="160" t="s">
        <v>743</v>
      </c>
      <c r="H150" s="161">
        <v>16</v>
      </c>
      <c r="I150" s="162"/>
      <c r="L150" s="157"/>
      <c r="M150" s="163"/>
      <c r="N150" s="164"/>
      <c r="O150" s="164"/>
      <c r="P150" s="164"/>
      <c r="Q150" s="164"/>
      <c r="R150" s="164"/>
      <c r="S150" s="164"/>
      <c r="T150" s="165"/>
      <c r="AT150" s="159" t="s">
        <v>132</v>
      </c>
      <c r="AU150" s="159" t="s">
        <v>85</v>
      </c>
      <c r="AV150" s="13" t="s">
        <v>85</v>
      </c>
      <c r="AW150" s="13" t="s">
        <v>31</v>
      </c>
      <c r="AX150" s="13" t="s">
        <v>83</v>
      </c>
      <c r="AY150" s="159" t="s">
        <v>123</v>
      </c>
    </row>
    <row r="151" spans="1:65" s="2" customFormat="1" ht="44.25" customHeight="1">
      <c r="A151" s="30"/>
      <c r="B151" s="142"/>
      <c r="C151" s="143" t="s">
        <v>190</v>
      </c>
      <c r="D151" s="143" t="s">
        <v>126</v>
      </c>
      <c r="E151" s="144" t="s">
        <v>744</v>
      </c>
      <c r="F151" s="145" t="s">
        <v>745</v>
      </c>
      <c r="G151" s="146" t="s">
        <v>188</v>
      </c>
      <c r="H151" s="147">
        <v>149</v>
      </c>
      <c r="I151" s="148"/>
      <c r="J151" s="149">
        <f t="shared" ref="J151:J173" si="0">ROUND(I151*H151,2)</f>
        <v>0</v>
      </c>
      <c r="K151" s="150"/>
      <c r="L151" s="31"/>
      <c r="M151" s="151" t="s">
        <v>1</v>
      </c>
      <c r="N151" s="152" t="s">
        <v>40</v>
      </c>
      <c r="O151" s="56"/>
      <c r="P151" s="153">
        <f t="shared" ref="P151:P173" si="1">O151*H151</f>
        <v>0</v>
      </c>
      <c r="Q151" s="153">
        <v>0</v>
      </c>
      <c r="R151" s="153">
        <f t="shared" ref="R151:R173" si="2">Q151*H151</f>
        <v>0</v>
      </c>
      <c r="S151" s="153">
        <v>1.0000000000000001E-5</v>
      </c>
      <c r="T151" s="154">
        <f t="shared" ref="T151:T173" si="3">S151*H151</f>
        <v>1.4900000000000002E-3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5" t="s">
        <v>178</v>
      </c>
      <c r="AT151" s="155" t="s">
        <v>126</v>
      </c>
      <c r="AU151" s="155" t="s">
        <v>85</v>
      </c>
      <c r="AY151" s="15" t="s">
        <v>123</v>
      </c>
      <c r="BE151" s="156">
        <f t="shared" ref="BE151:BE173" si="4">IF(N151="základní",J151,0)</f>
        <v>0</v>
      </c>
      <c r="BF151" s="156">
        <f t="shared" ref="BF151:BF173" si="5">IF(N151="snížená",J151,0)</f>
        <v>0</v>
      </c>
      <c r="BG151" s="156">
        <f t="shared" ref="BG151:BG173" si="6">IF(N151="zákl. přenesená",J151,0)</f>
        <v>0</v>
      </c>
      <c r="BH151" s="156">
        <f t="shared" ref="BH151:BH173" si="7">IF(N151="sníž. přenesená",J151,0)</f>
        <v>0</v>
      </c>
      <c r="BI151" s="156">
        <f t="shared" ref="BI151:BI173" si="8">IF(N151="nulová",J151,0)</f>
        <v>0</v>
      </c>
      <c r="BJ151" s="15" t="s">
        <v>83</v>
      </c>
      <c r="BK151" s="156">
        <f t="shared" ref="BK151:BK173" si="9">ROUND(I151*H151,2)</f>
        <v>0</v>
      </c>
      <c r="BL151" s="15" t="s">
        <v>178</v>
      </c>
      <c r="BM151" s="155" t="s">
        <v>746</v>
      </c>
    </row>
    <row r="152" spans="1:65" s="2" customFormat="1" ht="24.2" customHeight="1">
      <c r="A152" s="30"/>
      <c r="B152" s="142"/>
      <c r="C152" s="143" t="s">
        <v>194</v>
      </c>
      <c r="D152" s="143" t="s">
        <v>126</v>
      </c>
      <c r="E152" s="144" t="s">
        <v>747</v>
      </c>
      <c r="F152" s="145" t="s">
        <v>748</v>
      </c>
      <c r="G152" s="146" t="s">
        <v>188</v>
      </c>
      <c r="H152" s="147">
        <v>32</v>
      </c>
      <c r="I152" s="148"/>
      <c r="J152" s="149">
        <f t="shared" si="0"/>
        <v>0</v>
      </c>
      <c r="K152" s="150"/>
      <c r="L152" s="31"/>
      <c r="M152" s="151" t="s">
        <v>1</v>
      </c>
      <c r="N152" s="152" t="s">
        <v>40</v>
      </c>
      <c r="O152" s="56"/>
      <c r="P152" s="153">
        <f t="shared" si="1"/>
        <v>0</v>
      </c>
      <c r="Q152" s="153">
        <v>0</v>
      </c>
      <c r="R152" s="153">
        <f t="shared" si="2"/>
        <v>0</v>
      </c>
      <c r="S152" s="153">
        <v>0</v>
      </c>
      <c r="T152" s="154">
        <f t="shared" si="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5" t="s">
        <v>178</v>
      </c>
      <c r="AT152" s="155" t="s">
        <v>126</v>
      </c>
      <c r="AU152" s="155" t="s">
        <v>85</v>
      </c>
      <c r="AY152" s="15" t="s">
        <v>123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5" t="s">
        <v>83</v>
      </c>
      <c r="BK152" s="156">
        <f t="shared" si="9"/>
        <v>0</v>
      </c>
      <c r="BL152" s="15" t="s">
        <v>178</v>
      </c>
      <c r="BM152" s="155" t="s">
        <v>749</v>
      </c>
    </row>
    <row r="153" spans="1:65" s="2" customFormat="1" ht="33" customHeight="1">
      <c r="A153" s="30"/>
      <c r="B153" s="142"/>
      <c r="C153" s="143" t="s">
        <v>198</v>
      </c>
      <c r="D153" s="143" t="s">
        <v>126</v>
      </c>
      <c r="E153" s="144" t="s">
        <v>750</v>
      </c>
      <c r="F153" s="145" t="s">
        <v>751</v>
      </c>
      <c r="G153" s="146" t="s">
        <v>188</v>
      </c>
      <c r="H153" s="147">
        <v>60</v>
      </c>
      <c r="I153" s="148"/>
      <c r="J153" s="149">
        <f t="shared" si="0"/>
        <v>0</v>
      </c>
      <c r="K153" s="150"/>
      <c r="L153" s="31"/>
      <c r="M153" s="151" t="s">
        <v>1</v>
      </c>
      <c r="N153" s="152" t="s">
        <v>40</v>
      </c>
      <c r="O153" s="56"/>
      <c r="P153" s="153">
        <f t="shared" si="1"/>
        <v>0</v>
      </c>
      <c r="Q153" s="153">
        <v>0</v>
      </c>
      <c r="R153" s="153">
        <f t="shared" si="2"/>
        <v>0</v>
      </c>
      <c r="S153" s="153">
        <v>0</v>
      </c>
      <c r="T153" s="154">
        <f t="shared" si="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5" t="s">
        <v>178</v>
      </c>
      <c r="AT153" s="155" t="s">
        <v>126</v>
      </c>
      <c r="AU153" s="155" t="s">
        <v>85</v>
      </c>
      <c r="AY153" s="15" t="s">
        <v>123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5" t="s">
        <v>83</v>
      </c>
      <c r="BK153" s="156">
        <f t="shared" si="9"/>
        <v>0</v>
      </c>
      <c r="BL153" s="15" t="s">
        <v>178</v>
      </c>
      <c r="BM153" s="155" t="s">
        <v>752</v>
      </c>
    </row>
    <row r="154" spans="1:65" s="2" customFormat="1" ht="24.2" customHeight="1">
      <c r="A154" s="30"/>
      <c r="B154" s="142"/>
      <c r="C154" s="143" t="s">
        <v>8</v>
      </c>
      <c r="D154" s="143" t="s">
        <v>126</v>
      </c>
      <c r="E154" s="144" t="s">
        <v>753</v>
      </c>
      <c r="F154" s="145" t="s">
        <v>754</v>
      </c>
      <c r="G154" s="146" t="s">
        <v>188</v>
      </c>
      <c r="H154" s="147">
        <v>16</v>
      </c>
      <c r="I154" s="148"/>
      <c r="J154" s="149">
        <f t="shared" si="0"/>
        <v>0</v>
      </c>
      <c r="K154" s="150"/>
      <c r="L154" s="31"/>
      <c r="M154" s="151" t="s">
        <v>1</v>
      </c>
      <c r="N154" s="152" t="s">
        <v>40</v>
      </c>
      <c r="O154" s="56"/>
      <c r="P154" s="153">
        <f t="shared" si="1"/>
        <v>0</v>
      </c>
      <c r="Q154" s="153">
        <v>0</v>
      </c>
      <c r="R154" s="153">
        <f t="shared" si="2"/>
        <v>0</v>
      </c>
      <c r="S154" s="153">
        <v>0</v>
      </c>
      <c r="T154" s="154">
        <f t="shared" si="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5" t="s">
        <v>178</v>
      </c>
      <c r="AT154" s="155" t="s">
        <v>126</v>
      </c>
      <c r="AU154" s="155" t="s">
        <v>85</v>
      </c>
      <c r="AY154" s="15" t="s">
        <v>123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5" t="s">
        <v>83</v>
      </c>
      <c r="BK154" s="156">
        <f t="shared" si="9"/>
        <v>0</v>
      </c>
      <c r="BL154" s="15" t="s">
        <v>178</v>
      </c>
      <c r="BM154" s="155" t="s">
        <v>755</v>
      </c>
    </row>
    <row r="155" spans="1:65" s="2" customFormat="1" ht="33" customHeight="1">
      <c r="A155" s="30"/>
      <c r="B155" s="142"/>
      <c r="C155" s="166" t="s">
        <v>165</v>
      </c>
      <c r="D155" s="166" t="s">
        <v>171</v>
      </c>
      <c r="E155" s="167" t="s">
        <v>756</v>
      </c>
      <c r="F155" s="168" t="s">
        <v>757</v>
      </c>
      <c r="G155" s="169" t="s">
        <v>188</v>
      </c>
      <c r="H155" s="170">
        <v>76</v>
      </c>
      <c r="I155" s="171"/>
      <c r="J155" s="172">
        <f t="shared" si="0"/>
        <v>0</v>
      </c>
      <c r="K155" s="173"/>
      <c r="L155" s="174"/>
      <c r="M155" s="175" t="s">
        <v>1</v>
      </c>
      <c r="N155" s="176" t="s">
        <v>40</v>
      </c>
      <c r="O155" s="56"/>
      <c r="P155" s="153">
        <f t="shared" si="1"/>
        <v>0</v>
      </c>
      <c r="Q155" s="153">
        <v>7.5000000000000002E-4</v>
      </c>
      <c r="R155" s="153">
        <f t="shared" si="2"/>
        <v>5.7000000000000002E-2</v>
      </c>
      <c r="S155" s="153">
        <v>0</v>
      </c>
      <c r="T155" s="154">
        <f t="shared" si="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5" t="s">
        <v>259</v>
      </c>
      <c r="AT155" s="155" t="s">
        <v>171</v>
      </c>
      <c r="AU155" s="155" t="s">
        <v>85</v>
      </c>
      <c r="AY155" s="15" t="s">
        <v>123</v>
      </c>
      <c r="BE155" s="156">
        <f t="shared" si="4"/>
        <v>0</v>
      </c>
      <c r="BF155" s="156">
        <f t="shared" si="5"/>
        <v>0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5" t="s">
        <v>83</v>
      </c>
      <c r="BK155" s="156">
        <f t="shared" si="9"/>
        <v>0</v>
      </c>
      <c r="BL155" s="15" t="s">
        <v>259</v>
      </c>
      <c r="BM155" s="155" t="s">
        <v>758</v>
      </c>
    </row>
    <row r="156" spans="1:65" s="2" customFormat="1" ht="37.9" customHeight="1">
      <c r="A156" s="30"/>
      <c r="B156" s="142"/>
      <c r="C156" s="143" t="s">
        <v>208</v>
      </c>
      <c r="D156" s="143" t="s">
        <v>126</v>
      </c>
      <c r="E156" s="144" t="s">
        <v>759</v>
      </c>
      <c r="F156" s="145" t="s">
        <v>760</v>
      </c>
      <c r="G156" s="146" t="s">
        <v>188</v>
      </c>
      <c r="H156" s="147">
        <v>236</v>
      </c>
      <c r="I156" s="148"/>
      <c r="J156" s="149">
        <f t="shared" si="0"/>
        <v>0</v>
      </c>
      <c r="K156" s="150"/>
      <c r="L156" s="31"/>
      <c r="M156" s="151" t="s">
        <v>1</v>
      </c>
      <c r="N156" s="152" t="s">
        <v>40</v>
      </c>
      <c r="O156" s="56"/>
      <c r="P156" s="153">
        <f t="shared" si="1"/>
        <v>0</v>
      </c>
      <c r="Q156" s="153">
        <v>0</v>
      </c>
      <c r="R156" s="153">
        <f t="shared" si="2"/>
        <v>0</v>
      </c>
      <c r="S156" s="153">
        <v>0</v>
      </c>
      <c r="T156" s="154">
        <f t="shared" si="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5" t="s">
        <v>178</v>
      </c>
      <c r="AT156" s="155" t="s">
        <v>126</v>
      </c>
      <c r="AU156" s="155" t="s">
        <v>85</v>
      </c>
      <c r="AY156" s="15" t="s">
        <v>123</v>
      </c>
      <c r="BE156" s="156">
        <f t="shared" si="4"/>
        <v>0</v>
      </c>
      <c r="BF156" s="156">
        <f t="shared" si="5"/>
        <v>0</v>
      </c>
      <c r="BG156" s="156">
        <f t="shared" si="6"/>
        <v>0</v>
      </c>
      <c r="BH156" s="156">
        <f t="shared" si="7"/>
        <v>0</v>
      </c>
      <c r="BI156" s="156">
        <f t="shared" si="8"/>
        <v>0</v>
      </c>
      <c r="BJ156" s="15" t="s">
        <v>83</v>
      </c>
      <c r="BK156" s="156">
        <f t="shared" si="9"/>
        <v>0</v>
      </c>
      <c r="BL156" s="15" t="s">
        <v>178</v>
      </c>
      <c r="BM156" s="155" t="s">
        <v>761</v>
      </c>
    </row>
    <row r="157" spans="1:65" s="2" customFormat="1" ht="37.9" customHeight="1">
      <c r="A157" s="30"/>
      <c r="B157" s="142"/>
      <c r="C157" s="143" t="s">
        <v>212</v>
      </c>
      <c r="D157" s="143" t="s">
        <v>126</v>
      </c>
      <c r="E157" s="144" t="s">
        <v>762</v>
      </c>
      <c r="F157" s="145" t="s">
        <v>763</v>
      </c>
      <c r="G157" s="146" t="s">
        <v>188</v>
      </c>
      <c r="H157" s="147">
        <v>70</v>
      </c>
      <c r="I157" s="148"/>
      <c r="J157" s="149">
        <f t="shared" si="0"/>
        <v>0</v>
      </c>
      <c r="K157" s="150"/>
      <c r="L157" s="31"/>
      <c r="M157" s="151" t="s">
        <v>1</v>
      </c>
      <c r="N157" s="152" t="s">
        <v>40</v>
      </c>
      <c r="O157" s="56"/>
      <c r="P157" s="153">
        <f t="shared" si="1"/>
        <v>0</v>
      </c>
      <c r="Q157" s="153">
        <v>0</v>
      </c>
      <c r="R157" s="153">
        <f t="shared" si="2"/>
        <v>0</v>
      </c>
      <c r="S157" s="153">
        <v>0</v>
      </c>
      <c r="T157" s="154">
        <f t="shared" si="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5" t="s">
        <v>178</v>
      </c>
      <c r="AT157" s="155" t="s">
        <v>126</v>
      </c>
      <c r="AU157" s="155" t="s">
        <v>85</v>
      </c>
      <c r="AY157" s="15" t="s">
        <v>123</v>
      </c>
      <c r="BE157" s="156">
        <f t="shared" si="4"/>
        <v>0</v>
      </c>
      <c r="BF157" s="156">
        <f t="shared" si="5"/>
        <v>0</v>
      </c>
      <c r="BG157" s="156">
        <f t="shared" si="6"/>
        <v>0</v>
      </c>
      <c r="BH157" s="156">
        <f t="shared" si="7"/>
        <v>0</v>
      </c>
      <c r="BI157" s="156">
        <f t="shared" si="8"/>
        <v>0</v>
      </c>
      <c r="BJ157" s="15" t="s">
        <v>83</v>
      </c>
      <c r="BK157" s="156">
        <f t="shared" si="9"/>
        <v>0</v>
      </c>
      <c r="BL157" s="15" t="s">
        <v>178</v>
      </c>
      <c r="BM157" s="155" t="s">
        <v>764</v>
      </c>
    </row>
    <row r="158" spans="1:65" s="2" customFormat="1" ht="24.2" customHeight="1">
      <c r="A158" s="30"/>
      <c r="B158" s="142"/>
      <c r="C158" s="166" t="s">
        <v>216</v>
      </c>
      <c r="D158" s="166" t="s">
        <v>171</v>
      </c>
      <c r="E158" s="167" t="s">
        <v>765</v>
      </c>
      <c r="F158" s="168" t="s">
        <v>766</v>
      </c>
      <c r="G158" s="169" t="s">
        <v>188</v>
      </c>
      <c r="H158" s="170">
        <v>306</v>
      </c>
      <c r="I158" s="171"/>
      <c r="J158" s="172">
        <f t="shared" si="0"/>
        <v>0</v>
      </c>
      <c r="K158" s="173"/>
      <c r="L158" s="174"/>
      <c r="M158" s="175" t="s">
        <v>1</v>
      </c>
      <c r="N158" s="176" t="s">
        <v>40</v>
      </c>
      <c r="O158" s="56"/>
      <c r="P158" s="153">
        <f t="shared" si="1"/>
        <v>0</v>
      </c>
      <c r="Q158" s="153">
        <v>3.5E-4</v>
      </c>
      <c r="R158" s="153">
        <f t="shared" si="2"/>
        <v>0.1071</v>
      </c>
      <c r="S158" s="153">
        <v>0</v>
      </c>
      <c r="T158" s="154">
        <f t="shared" si="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5" t="s">
        <v>259</v>
      </c>
      <c r="AT158" s="155" t="s">
        <v>171</v>
      </c>
      <c r="AU158" s="155" t="s">
        <v>85</v>
      </c>
      <c r="AY158" s="15" t="s">
        <v>123</v>
      </c>
      <c r="BE158" s="156">
        <f t="shared" si="4"/>
        <v>0</v>
      </c>
      <c r="BF158" s="156">
        <f t="shared" si="5"/>
        <v>0</v>
      </c>
      <c r="BG158" s="156">
        <f t="shared" si="6"/>
        <v>0</v>
      </c>
      <c r="BH158" s="156">
        <f t="shared" si="7"/>
        <v>0</v>
      </c>
      <c r="BI158" s="156">
        <f t="shared" si="8"/>
        <v>0</v>
      </c>
      <c r="BJ158" s="15" t="s">
        <v>83</v>
      </c>
      <c r="BK158" s="156">
        <f t="shared" si="9"/>
        <v>0</v>
      </c>
      <c r="BL158" s="15" t="s">
        <v>259</v>
      </c>
      <c r="BM158" s="155" t="s">
        <v>767</v>
      </c>
    </row>
    <row r="159" spans="1:65" s="2" customFormat="1" ht="37.9" customHeight="1">
      <c r="A159" s="30"/>
      <c r="B159" s="142"/>
      <c r="C159" s="143" t="s">
        <v>220</v>
      </c>
      <c r="D159" s="143" t="s">
        <v>126</v>
      </c>
      <c r="E159" s="144" t="s">
        <v>768</v>
      </c>
      <c r="F159" s="145" t="s">
        <v>769</v>
      </c>
      <c r="G159" s="146" t="s">
        <v>188</v>
      </c>
      <c r="H159" s="147">
        <v>25</v>
      </c>
      <c r="I159" s="148"/>
      <c r="J159" s="149">
        <f t="shared" si="0"/>
        <v>0</v>
      </c>
      <c r="K159" s="150"/>
      <c r="L159" s="31"/>
      <c r="M159" s="151" t="s">
        <v>1</v>
      </c>
      <c r="N159" s="152" t="s">
        <v>40</v>
      </c>
      <c r="O159" s="56"/>
      <c r="P159" s="153">
        <f t="shared" si="1"/>
        <v>0</v>
      </c>
      <c r="Q159" s="153">
        <v>0</v>
      </c>
      <c r="R159" s="153">
        <f t="shared" si="2"/>
        <v>0</v>
      </c>
      <c r="S159" s="153">
        <v>0</v>
      </c>
      <c r="T159" s="154">
        <f t="shared" si="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5" t="s">
        <v>178</v>
      </c>
      <c r="AT159" s="155" t="s">
        <v>126</v>
      </c>
      <c r="AU159" s="155" t="s">
        <v>85</v>
      </c>
      <c r="AY159" s="15" t="s">
        <v>123</v>
      </c>
      <c r="BE159" s="156">
        <f t="shared" si="4"/>
        <v>0</v>
      </c>
      <c r="BF159" s="156">
        <f t="shared" si="5"/>
        <v>0</v>
      </c>
      <c r="BG159" s="156">
        <f t="shared" si="6"/>
        <v>0</v>
      </c>
      <c r="BH159" s="156">
        <f t="shared" si="7"/>
        <v>0</v>
      </c>
      <c r="BI159" s="156">
        <f t="shared" si="8"/>
        <v>0</v>
      </c>
      <c r="BJ159" s="15" t="s">
        <v>83</v>
      </c>
      <c r="BK159" s="156">
        <f t="shared" si="9"/>
        <v>0</v>
      </c>
      <c r="BL159" s="15" t="s">
        <v>178</v>
      </c>
      <c r="BM159" s="155" t="s">
        <v>770</v>
      </c>
    </row>
    <row r="160" spans="1:65" s="2" customFormat="1" ht="37.9" customHeight="1">
      <c r="A160" s="30"/>
      <c r="B160" s="142"/>
      <c r="C160" s="143" t="s">
        <v>7</v>
      </c>
      <c r="D160" s="143" t="s">
        <v>126</v>
      </c>
      <c r="E160" s="144" t="s">
        <v>771</v>
      </c>
      <c r="F160" s="145" t="s">
        <v>772</v>
      </c>
      <c r="G160" s="146" t="s">
        <v>188</v>
      </c>
      <c r="H160" s="147">
        <v>7</v>
      </c>
      <c r="I160" s="148"/>
      <c r="J160" s="149">
        <f t="shared" si="0"/>
        <v>0</v>
      </c>
      <c r="K160" s="150"/>
      <c r="L160" s="31"/>
      <c r="M160" s="151" t="s">
        <v>1</v>
      </c>
      <c r="N160" s="152" t="s">
        <v>40</v>
      </c>
      <c r="O160" s="56"/>
      <c r="P160" s="153">
        <f t="shared" si="1"/>
        <v>0</v>
      </c>
      <c r="Q160" s="153">
        <v>0</v>
      </c>
      <c r="R160" s="153">
        <f t="shared" si="2"/>
        <v>0</v>
      </c>
      <c r="S160" s="153">
        <v>0</v>
      </c>
      <c r="T160" s="154">
        <f t="shared" si="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5" t="s">
        <v>178</v>
      </c>
      <c r="AT160" s="155" t="s">
        <v>126</v>
      </c>
      <c r="AU160" s="155" t="s">
        <v>85</v>
      </c>
      <c r="AY160" s="15" t="s">
        <v>123</v>
      </c>
      <c r="BE160" s="156">
        <f t="shared" si="4"/>
        <v>0</v>
      </c>
      <c r="BF160" s="156">
        <f t="shared" si="5"/>
        <v>0</v>
      </c>
      <c r="BG160" s="156">
        <f t="shared" si="6"/>
        <v>0</v>
      </c>
      <c r="BH160" s="156">
        <f t="shared" si="7"/>
        <v>0</v>
      </c>
      <c r="BI160" s="156">
        <f t="shared" si="8"/>
        <v>0</v>
      </c>
      <c r="BJ160" s="15" t="s">
        <v>83</v>
      </c>
      <c r="BK160" s="156">
        <f t="shared" si="9"/>
        <v>0</v>
      </c>
      <c r="BL160" s="15" t="s">
        <v>178</v>
      </c>
      <c r="BM160" s="155" t="s">
        <v>773</v>
      </c>
    </row>
    <row r="161" spans="1:65" s="2" customFormat="1" ht="24.2" customHeight="1">
      <c r="A161" s="30"/>
      <c r="B161" s="142"/>
      <c r="C161" s="166" t="s">
        <v>227</v>
      </c>
      <c r="D161" s="166" t="s">
        <v>171</v>
      </c>
      <c r="E161" s="167" t="s">
        <v>774</v>
      </c>
      <c r="F161" s="168" t="s">
        <v>775</v>
      </c>
      <c r="G161" s="169" t="s">
        <v>188</v>
      </c>
      <c r="H161" s="170">
        <v>32</v>
      </c>
      <c r="I161" s="171"/>
      <c r="J161" s="172">
        <f t="shared" si="0"/>
        <v>0</v>
      </c>
      <c r="K161" s="173"/>
      <c r="L161" s="174"/>
      <c r="M161" s="175" t="s">
        <v>1</v>
      </c>
      <c r="N161" s="176" t="s">
        <v>40</v>
      </c>
      <c r="O161" s="56"/>
      <c r="P161" s="153">
        <f t="shared" si="1"/>
        <v>0</v>
      </c>
      <c r="Q161" s="153">
        <v>7.5000000000000002E-4</v>
      </c>
      <c r="R161" s="153">
        <f t="shared" si="2"/>
        <v>2.4E-2</v>
      </c>
      <c r="S161" s="153">
        <v>0</v>
      </c>
      <c r="T161" s="154">
        <f t="shared" si="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5" t="s">
        <v>259</v>
      </c>
      <c r="AT161" s="155" t="s">
        <v>171</v>
      </c>
      <c r="AU161" s="155" t="s">
        <v>85</v>
      </c>
      <c r="AY161" s="15" t="s">
        <v>123</v>
      </c>
      <c r="BE161" s="156">
        <f t="shared" si="4"/>
        <v>0</v>
      </c>
      <c r="BF161" s="156">
        <f t="shared" si="5"/>
        <v>0</v>
      </c>
      <c r="BG161" s="156">
        <f t="shared" si="6"/>
        <v>0</v>
      </c>
      <c r="BH161" s="156">
        <f t="shared" si="7"/>
        <v>0</v>
      </c>
      <c r="BI161" s="156">
        <f t="shared" si="8"/>
        <v>0</v>
      </c>
      <c r="BJ161" s="15" t="s">
        <v>83</v>
      </c>
      <c r="BK161" s="156">
        <f t="shared" si="9"/>
        <v>0</v>
      </c>
      <c r="BL161" s="15" t="s">
        <v>259</v>
      </c>
      <c r="BM161" s="155" t="s">
        <v>776</v>
      </c>
    </row>
    <row r="162" spans="1:65" s="2" customFormat="1" ht="33" customHeight="1">
      <c r="A162" s="30"/>
      <c r="B162" s="142"/>
      <c r="C162" s="143" t="s">
        <v>231</v>
      </c>
      <c r="D162" s="143" t="s">
        <v>126</v>
      </c>
      <c r="E162" s="144" t="s">
        <v>777</v>
      </c>
      <c r="F162" s="145" t="s">
        <v>778</v>
      </c>
      <c r="G162" s="146" t="s">
        <v>164</v>
      </c>
      <c r="H162" s="147">
        <v>2</v>
      </c>
      <c r="I162" s="148"/>
      <c r="J162" s="149">
        <f t="shared" si="0"/>
        <v>0</v>
      </c>
      <c r="K162" s="150"/>
      <c r="L162" s="31"/>
      <c r="M162" s="151" t="s">
        <v>1</v>
      </c>
      <c r="N162" s="152" t="s">
        <v>40</v>
      </c>
      <c r="O162" s="56"/>
      <c r="P162" s="153">
        <f t="shared" si="1"/>
        <v>0</v>
      </c>
      <c r="Q162" s="153">
        <v>0</v>
      </c>
      <c r="R162" s="153">
        <f t="shared" si="2"/>
        <v>0</v>
      </c>
      <c r="S162" s="153">
        <v>0</v>
      </c>
      <c r="T162" s="154">
        <f t="shared" si="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5" t="s">
        <v>178</v>
      </c>
      <c r="AT162" s="155" t="s">
        <v>126</v>
      </c>
      <c r="AU162" s="155" t="s">
        <v>85</v>
      </c>
      <c r="AY162" s="15" t="s">
        <v>123</v>
      </c>
      <c r="BE162" s="156">
        <f t="shared" si="4"/>
        <v>0</v>
      </c>
      <c r="BF162" s="156">
        <f t="shared" si="5"/>
        <v>0</v>
      </c>
      <c r="BG162" s="156">
        <f t="shared" si="6"/>
        <v>0</v>
      </c>
      <c r="BH162" s="156">
        <f t="shared" si="7"/>
        <v>0</v>
      </c>
      <c r="BI162" s="156">
        <f t="shared" si="8"/>
        <v>0</v>
      </c>
      <c r="BJ162" s="15" t="s">
        <v>83</v>
      </c>
      <c r="BK162" s="156">
        <f t="shared" si="9"/>
        <v>0</v>
      </c>
      <c r="BL162" s="15" t="s">
        <v>178</v>
      </c>
      <c r="BM162" s="155" t="s">
        <v>779</v>
      </c>
    </row>
    <row r="163" spans="1:65" s="2" customFormat="1" ht="33" customHeight="1">
      <c r="A163" s="30"/>
      <c r="B163" s="142"/>
      <c r="C163" s="143" t="s">
        <v>235</v>
      </c>
      <c r="D163" s="143" t="s">
        <v>126</v>
      </c>
      <c r="E163" s="144" t="s">
        <v>780</v>
      </c>
      <c r="F163" s="145" t="s">
        <v>781</v>
      </c>
      <c r="G163" s="146" t="s">
        <v>164</v>
      </c>
      <c r="H163" s="147">
        <v>3</v>
      </c>
      <c r="I163" s="148"/>
      <c r="J163" s="149">
        <f t="shared" si="0"/>
        <v>0</v>
      </c>
      <c r="K163" s="150"/>
      <c r="L163" s="31"/>
      <c r="M163" s="151" t="s">
        <v>1</v>
      </c>
      <c r="N163" s="152" t="s">
        <v>40</v>
      </c>
      <c r="O163" s="56"/>
      <c r="P163" s="153">
        <f t="shared" si="1"/>
        <v>0</v>
      </c>
      <c r="Q163" s="153">
        <v>0</v>
      </c>
      <c r="R163" s="153">
        <f t="shared" si="2"/>
        <v>0</v>
      </c>
      <c r="S163" s="153">
        <v>0</v>
      </c>
      <c r="T163" s="154">
        <f t="shared" si="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5" t="s">
        <v>178</v>
      </c>
      <c r="AT163" s="155" t="s">
        <v>126</v>
      </c>
      <c r="AU163" s="155" t="s">
        <v>85</v>
      </c>
      <c r="AY163" s="15" t="s">
        <v>123</v>
      </c>
      <c r="BE163" s="156">
        <f t="shared" si="4"/>
        <v>0</v>
      </c>
      <c r="BF163" s="156">
        <f t="shared" si="5"/>
        <v>0</v>
      </c>
      <c r="BG163" s="156">
        <f t="shared" si="6"/>
        <v>0</v>
      </c>
      <c r="BH163" s="156">
        <f t="shared" si="7"/>
        <v>0</v>
      </c>
      <c r="BI163" s="156">
        <f t="shared" si="8"/>
        <v>0</v>
      </c>
      <c r="BJ163" s="15" t="s">
        <v>83</v>
      </c>
      <c r="BK163" s="156">
        <f t="shared" si="9"/>
        <v>0</v>
      </c>
      <c r="BL163" s="15" t="s">
        <v>178</v>
      </c>
      <c r="BM163" s="155" t="s">
        <v>782</v>
      </c>
    </row>
    <row r="164" spans="1:65" s="2" customFormat="1" ht="24.2" customHeight="1">
      <c r="A164" s="30"/>
      <c r="B164" s="142"/>
      <c r="C164" s="143" t="s">
        <v>239</v>
      </c>
      <c r="D164" s="143" t="s">
        <v>126</v>
      </c>
      <c r="E164" s="144" t="s">
        <v>783</v>
      </c>
      <c r="F164" s="145" t="s">
        <v>784</v>
      </c>
      <c r="G164" s="146" t="s">
        <v>164</v>
      </c>
      <c r="H164" s="147">
        <v>4</v>
      </c>
      <c r="I164" s="148"/>
      <c r="J164" s="149">
        <f t="shared" si="0"/>
        <v>0</v>
      </c>
      <c r="K164" s="150"/>
      <c r="L164" s="31"/>
      <c r="M164" s="151" t="s">
        <v>1</v>
      </c>
      <c r="N164" s="152" t="s">
        <v>40</v>
      </c>
      <c r="O164" s="56"/>
      <c r="P164" s="153">
        <f t="shared" si="1"/>
        <v>0</v>
      </c>
      <c r="Q164" s="153">
        <v>0</v>
      </c>
      <c r="R164" s="153">
        <f t="shared" si="2"/>
        <v>0</v>
      </c>
      <c r="S164" s="153">
        <v>0</v>
      </c>
      <c r="T164" s="154">
        <f t="shared" si="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5" t="s">
        <v>178</v>
      </c>
      <c r="AT164" s="155" t="s">
        <v>126</v>
      </c>
      <c r="AU164" s="155" t="s">
        <v>85</v>
      </c>
      <c r="AY164" s="15" t="s">
        <v>123</v>
      </c>
      <c r="BE164" s="156">
        <f t="shared" si="4"/>
        <v>0</v>
      </c>
      <c r="BF164" s="156">
        <f t="shared" si="5"/>
        <v>0</v>
      </c>
      <c r="BG164" s="156">
        <f t="shared" si="6"/>
        <v>0</v>
      </c>
      <c r="BH164" s="156">
        <f t="shared" si="7"/>
        <v>0</v>
      </c>
      <c r="BI164" s="156">
        <f t="shared" si="8"/>
        <v>0</v>
      </c>
      <c r="BJ164" s="15" t="s">
        <v>83</v>
      </c>
      <c r="BK164" s="156">
        <f t="shared" si="9"/>
        <v>0</v>
      </c>
      <c r="BL164" s="15" t="s">
        <v>178</v>
      </c>
      <c r="BM164" s="155" t="s">
        <v>785</v>
      </c>
    </row>
    <row r="165" spans="1:65" s="2" customFormat="1" ht="21.75" customHeight="1">
      <c r="A165" s="30"/>
      <c r="B165" s="142"/>
      <c r="C165" s="143">
        <v>26</v>
      </c>
      <c r="D165" s="143" t="s">
        <v>126</v>
      </c>
      <c r="E165" s="145" t="s">
        <v>786</v>
      </c>
      <c r="F165" s="145" t="s">
        <v>787</v>
      </c>
      <c r="G165" s="146" t="s">
        <v>164</v>
      </c>
      <c r="H165" s="147">
        <v>2</v>
      </c>
      <c r="I165" s="171"/>
      <c r="J165" s="149">
        <f t="shared" si="0"/>
        <v>0</v>
      </c>
      <c r="K165" s="173"/>
      <c r="L165" s="174"/>
      <c r="M165" s="175" t="s">
        <v>1</v>
      </c>
      <c r="N165" s="176" t="s">
        <v>40</v>
      </c>
      <c r="O165" s="56"/>
      <c r="P165" s="153">
        <f t="shared" si="1"/>
        <v>0</v>
      </c>
      <c r="Q165" s="153">
        <v>0</v>
      </c>
      <c r="R165" s="153">
        <f t="shared" si="2"/>
        <v>0</v>
      </c>
      <c r="S165" s="153">
        <v>0</v>
      </c>
      <c r="T165" s="154">
        <f t="shared" si="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5" t="s">
        <v>183</v>
      </c>
      <c r="AT165" s="155" t="s">
        <v>171</v>
      </c>
      <c r="AU165" s="155" t="s">
        <v>85</v>
      </c>
      <c r="AY165" s="15" t="s">
        <v>123</v>
      </c>
      <c r="BE165" s="156">
        <f t="shared" si="4"/>
        <v>0</v>
      </c>
      <c r="BF165" s="156">
        <f t="shared" si="5"/>
        <v>0</v>
      </c>
      <c r="BG165" s="156">
        <f t="shared" si="6"/>
        <v>0</v>
      </c>
      <c r="BH165" s="156">
        <f t="shared" si="7"/>
        <v>0</v>
      </c>
      <c r="BI165" s="156">
        <f t="shared" si="8"/>
        <v>0</v>
      </c>
      <c r="BJ165" s="15" t="s">
        <v>83</v>
      </c>
      <c r="BK165" s="156">
        <f t="shared" si="9"/>
        <v>0</v>
      </c>
      <c r="BL165" s="15" t="s">
        <v>178</v>
      </c>
      <c r="BM165" s="155" t="s">
        <v>788</v>
      </c>
    </row>
    <row r="166" spans="1:65" s="2" customFormat="1" ht="24.2" customHeight="1">
      <c r="A166" s="30"/>
      <c r="B166" s="142"/>
      <c r="C166" s="166" t="s">
        <v>247</v>
      </c>
      <c r="D166" s="166" t="s">
        <v>171</v>
      </c>
      <c r="E166" s="167" t="s">
        <v>789</v>
      </c>
      <c r="F166" s="168" t="s">
        <v>790</v>
      </c>
      <c r="G166" s="169" t="s">
        <v>164</v>
      </c>
      <c r="H166" s="170">
        <v>2</v>
      </c>
      <c r="I166" s="171"/>
      <c r="J166" s="172">
        <f t="shared" si="0"/>
        <v>0</v>
      </c>
      <c r="K166" s="173"/>
      <c r="L166" s="174"/>
      <c r="M166" s="175" t="s">
        <v>1</v>
      </c>
      <c r="N166" s="176" t="s">
        <v>40</v>
      </c>
      <c r="O166" s="56"/>
      <c r="P166" s="153">
        <f t="shared" si="1"/>
        <v>0</v>
      </c>
      <c r="Q166" s="153">
        <v>0</v>
      </c>
      <c r="R166" s="153">
        <f t="shared" si="2"/>
        <v>0</v>
      </c>
      <c r="S166" s="153">
        <v>0</v>
      </c>
      <c r="T166" s="154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5" t="s">
        <v>183</v>
      </c>
      <c r="AT166" s="155" t="s">
        <v>171</v>
      </c>
      <c r="AU166" s="155" t="s">
        <v>85</v>
      </c>
      <c r="AY166" s="15" t="s">
        <v>123</v>
      </c>
      <c r="BE166" s="156">
        <f t="shared" si="4"/>
        <v>0</v>
      </c>
      <c r="BF166" s="156">
        <f t="shared" si="5"/>
        <v>0</v>
      </c>
      <c r="BG166" s="156">
        <f t="shared" si="6"/>
        <v>0</v>
      </c>
      <c r="BH166" s="156">
        <f t="shared" si="7"/>
        <v>0</v>
      </c>
      <c r="BI166" s="156">
        <f t="shared" si="8"/>
        <v>0</v>
      </c>
      <c r="BJ166" s="15" t="s">
        <v>83</v>
      </c>
      <c r="BK166" s="156">
        <f t="shared" si="9"/>
        <v>0</v>
      </c>
      <c r="BL166" s="15" t="s">
        <v>178</v>
      </c>
      <c r="BM166" s="155" t="s">
        <v>791</v>
      </c>
    </row>
    <row r="167" spans="1:65" s="2" customFormat="1" ht="24.2" customHeight="1">
      <c r="A167" s="30"/>
      <c r="B167" s="142"/>
      <c r="C167" s="143" t="s">
        <v>251</v>
      </c>
      <c r="D167" s="143" t="s">
        <v>126</v>
      </c>
      <c r="E167" s="144" t="s">
        <v>792</v>
      </c>
      <c r="F167" s="145" t="s">
        <v>793</v>
      </c>
      <c r="G167" s="146" t="s">
        <v>164</v>
      </c>
      <c r="H167" s="147">
        <v>1</v>
      </c>
      <c r="I167" s="148"/>
      <c r="J167" s="149">
        <f t="shared" si="0"/>
        <v>0</v>
      </c>
      <c r="K167" s="150"/>
      <c r="L167" s="31"/>
      <c r="M167" s="151" t="s">
        <v>1</v>
      </c>
      <c r="N167" s="152" t="s">
        <v>40</v>
      </c>
      <c r="O167" s="56"/>
      <c r="P167" s="153">
        <f t="shared" si="1"/>
        <v>0</v>
      </c>
      <c r="Q167" s="153">
        <v>0</v>
      </c>
      <c r="R167" s="153">
        <f t="shared" si="2"/>
        <v>0</v>
      </c>
      <c r="S167" s="153">
        <v>0</v>
      </c>
      <c r="T167" s="154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5" t="s">
        <v>178</v>
      </c>
      <c r="AT167" s="155" t="s">
        <v>126</v>
      </c>
      <c r="AU167" s="155" t="s">
        <v>85</v>
      </c>
      <c r="AY167" s="15" t="s">
        <v>123</v>
      </c>
      <c r="BE167" s="156">
        <f t="shared" si="4"/>
        <v>0</v>
      </c>
      <c r="BF167" s="156">
        <f t="shared" si="5"/>
        <v>0</v>
      </c>
      <c r="BG167" s="156">
        <f t="shared" si="6"/>
        <v>0</v>
      </c>
      <c r="BH167" s="156">
        <f t="shared" si="7"/>
        <v>0</v>
      </c>
      <c r="BI167" s="156">
        <f t="shared" si="8"/>
        <v>0</v>
      </c>
      <c r="BJ167" s="15" t="s">
        <v>83</v>
      </c>
      <c r="BK167" s="156">
        <f t="shared" si="9"/>
        <v>0</v>
      </c>
      <c r="BL167" s="15" t="s">
        <v>178</v>
      </c>
      <c r="BM167" s="155" t="s">
        <v>794</v>
      </c>
    </row>
    <row r="168" spans="1:65" s="2" customFormat="1" ht="24.2" customHeight="1">
      <c r="A168" s="30"/>
      <c r="B168" s="142"/>
      <c r="C168" s="166" t="s">
        <v>255</v>
      </c>
      <c r="D168" s="166" t="s">
        <v>171</v>
      </c>
      <c r="E168" s="167" t="s">
        <v>795</v>
      </c>
      <c r="F168" s="168" t="s">
        <v>796</v>
      </c>
      <c r="G168" s="169" t="s">
        <v>164</v>
      </c>
      <c r="H168" s="170">
        <v>1</v>
      </c>
      <c r="I168" s="171"/>
      <c r="J168" s="172">
        <f t="shared" si="0"/>
        <v>0</v>
      </c>
      <c r="K168" s="173"/>
      <c r="L168" s="174"/>
      <c r="M168" s="175" t="s">
        <v>1</v>
      </c>
      <c r="N168" s="176" t="s">
        <v>40</v>
      </c>
      <c r="O168" s="56"/>
      <c r="P168" s="153">
        <f t="shared" si="1"/>
        <v>0</v>
      </c>
      <c r="Q168" s="153">
        <v>8.0999999999999996E-3</v>
      </c>
      <c r="R168" s="153">
        <f t="shared" si="2"/>
        <v>8.0999999999999996E-3</v>
      </c>
      <c r="S168" s="153">
        <v>0</v>
      </c>
      <c r="T168" s="154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5" t="s">
        <v>259</v>
      </c>
      <c r="AT168" s="155" t="s">
        <v>171</v>
      </c>
      <c r="AU168" s="155" t="s">
        <v>85</v>
      </c>
      <c r="AY168" s="15" t="s">
        <v>123</v>
      </c>
      <c r="BE168" s="156">
        <f t="shared" si="4"/>
        <v>0</v>
      </c>
      <c r="BF168" s="156">
        <f t="shared" si="5"/>
        <v>0</v>
      </c>
      <c r="BG168" s="156">
        <f t="shared" si="6"/>
        <v>0</v>
      </c>
      <c r="BH168" s="156">
        <f t="shared" si="7"/>
        <v>0</v>
      </c>
      <c r="BI168" s="156">
        <f t="shared" si="8"/>
        <v>0</v>
      </c>
      <c r="BJ168" s="15" t="s">
        <v>83</v>
      </c>
      <c r="BK168" s="156">
        <f t="shared" si="9"/>
        <v>0</v>
      </c>
      <c r="BL168" s="15" t="s">
        <v>259</v>
      </c>
      <c r="BM168" s="155" t="s">
        <v>797</v>
      </c>
    </row>
    <row r="169" spans="1:65" s="2" customFormat="1" ht="24.2" customHeight="1">
      <c r="A169" s="30"/>
      <c r="B169" s="142"/>
      <c r="C169" s="143" t="s">
        <v>261</v>
      </c>
      <c r="D169" s="143" t="s">
        <v>126</v>
      </c>
      <c r="E169" s="144" t="s">
        <v>798</v>
      </c>
      <c r="F169" s="145" t="s">
        <v>799</v>
      </c>
      <c r="G169" s="146" t="s">
        <v>164</v>
      </c>
      <c r="H169" s="147">
        <v>1</v>
      </c>
      <c r="I169" s="148"/>
      <c r="J169" s="149">
        <f t="shared" si="0"/>
        <v>0</v>
      </c>
      <c r="K169" s="150"/>
      <c r="L169" s="31"/>
      <c r="M169" s="151" t="s">
        <v>1</v>
      </c>
      <c r="N169" s="152" t="s">
        <v>40</v>
      </c>
      <c r="O169" s="56"/>
      <c r="P169" s="153">
        <f t="shared" si="1"/>
        <v>0</v>
      </c>
      <c r="Q169" s="153">
        <v>0</v>
      </c>
      <c r="R169" s="153">
        <f t="shared" si="2"/>
        <v>0</v>
      </c>
      <c r="S169" s="153">
        <v>0</v>
      </c>
      <c r="T169" s="154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5" t="s">
        <v>178</v>
      </c>
      <c r="AT169" s="155" t="s">
        <v>126</v>
      </c>
      <c r="AU169" s="155" t="s">
        <v>85</v>
      </c>
      <c r="AY169" s="15" t="s">
        <v>123</v>
      </c>
      <c r="BE169" s="156">
        <f t="shared" si="4"/>
        <v>0</v>
      </c>
      <c r="BF169" s="156">
        <f t="shared" si="5"/>
        <v>0</v>
      </c>
      <c r="BG169" s="156">
        <f t="shared" si="6"/>
        <v>0</v>
      </c>
      <c r="BH169" s="156">
        <f t="shared" si="7"/>
        <v>0</v>
      </c>
      <c r="BI169" s="156">
        <f t="shared" si="8"/>
        <v>0</v>
      </c>
      <c r="BJ169" s="15" t="s">
        <v>83</v>
      </c>
      <c r="BK169" s="156">
        <f t="shared" si="9"/>
        <v>0</v>
      </c>
      <c r="BL169" s="15" t="s">
        <v>178</v>
      </c>
      <c r="BM169" s="155" t="s">
        <v>800</v>
      </c>
    </row>
    <row r="170" spans="1:65" s="2" customFormat="1" ht="16.5" customHeight="1">
      <c r="A170" s="30"/>
      <c r="B170" s="142"/>
      <c r="C170" s="166" t="s">
        <v>265</v>
      </c>
      <c r="D170" s="166" t="s">
        <v>171</v>
      </c>
      <c r="E170" s="167" t="s">
        <v>801</v>
      </c>
      <c r="F170" s="168" t="s">
        <v>802</v>
      </c>
      <c r="G170" s="169" t="s">
        <v>381</v>
      </c>
      <c r="H170" s="170">
        <v>1</v>
      </c>
      <c r="I170" s="171"/>
      <c r="J170" s="172">
        <f t="shared" si="0"/>
        <v>0</v>
      </c>
      <c r="K170" s="173"/>
      <c r="L170" s="174"/>
      <c r="M170" s="175" t="s">
        <v>1</v>
      </c>
      <c r="N170" s="176" t="s">
        <v>40</v>
      </c>
      <c r="O170" s="56"/>
      <c r="P170" s="153">
        <f t="shared" si="1"/>
        <v>0</v>
      </c>
      <c r="Q170" s="153">
        <v>1E-4</v>
      </c>
      <c r="R170" s="153">
        <f t="shared" si="2"/>
        <v>1E-4</v>
      </c>
      <c r="S170" s="153">
        <v>0</v>
      </c>
      <c r="T170" s="154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5" t="s">
        <v>259</v>
      </c>
      <c r="AT170" s="155" t="s">
        <v>171</v>
      </c>
      <c r="AU170" s="155" t="s">
        <v>85</v>
      </c>
      <c r="AY170" s="15" t="s">
        <v>123</v>
      </c>
      <c r="BE170" s="156">
        <f t="shared" si="4"/>
        <v>0</v>
      </c>
      <c r="BF170" s="156">
        <f t="shared" si="5"/>
        <v>0</v>
      </c>
      <c r="BG170" s="156">
        <f t="shared" si="6"/>
        <v>0</v>
      </c>
      <c r="BH170" s="156">
        <f t="shared" si="7"/>
        <v>0</v>
      </c>
      <c r="BI170" s="156">
        <f t="shared" si="8"/>
        <v>0</v>
      </c>
      <c r="BJ170" s="15" t="s">
        <v>83</v>
      </c>
      <c r="BK170" s="156">
        <f t="shared" si="9"/>
        <v>0</v>
      </c>
      <c r="BL170" s="15" t="s">
        <v>259</v>
      </c>
      <c r="BM170" s="155" t="s">
        <v>803</v>
      </c>
    </row>
    <row r="171" spans="1:65" s="2" customFormat="1" ht="16.5" customHeight="1">
      <c r="A171" s="30"/>
      <c r="B171" s="142"/>
      <c r="C171" s="166" t="s">
        <v>269</v>
      </c>
      <c r="D171" s="166" t="s">
        <v>171</v>
      </c>
      <c r="E171" s="167" t="s">
        <v>256</v>
      </c>
      <c r="F171" s="168" t="s">
        <v>257</v>
      </c>
      <c r="G171" s="169" t="s">
        <v>258</v>
      </c>
      <c r="H171" s="170">
        <v>24</v>
      </c>
      <c r="I171" s="171"/>
      <c r="J171" s="172">
        <f t="shared" si="0"/>
        <v>0</v>
      </c>
      <c r="K171" s="173"/>
      <c r="L171" s="174"/>
      <c r="M171" s="175" t="s">
        <v>1</v>
      </c>
      <c r="N171" s="176" t="s">
        <v>40</v>
      </c>
      <c r="O171" s="56"/>
      <c r="P171" s="153">
        <f t="shared" si="1"/>
        <v>0</v>
      </c>
      <c r="Q171" s="153">
        <v>0</v>
      </c>
      <c r="R171" s="153">
        <f t="shared" si="2"/>
        <v>0</v>
      </c>
      <c r="S171" s="153">
        <v>0</v>
      </c>
      <c r="T171" s="154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5" t="s">
        <v>259</v>
      </c>
      <c r="AT171" s="155" t="s">
        <v>171</v>
      </c>
      <c r="AU171" s="155" t="s">
        <v>85</v>
      </c>
      <c r="AY171" s="15" t="s">
        <v>123</v>
      </c>
      <c r="BE171" s="156">
        <f t="shared" si="4"/>
        <v>0</v>
      </c>
      <c r="BF171" s="156">
        <f t="shared" si="5"/>
        <v>0</v>
      </c>
      <c r="BG171" s="156">
        <f t="shared" si="6"/>
        <v>0</v>
      </c>
      <c r="BH171" s="156">
        <f t="shared" si="7"/>
        <v>0</v>
      </c>
      <c r="BI171" s="156">
        <f t="shared" si="8"/>
        <v>0</v>
      </c>
      <c r="BJ171" s="15" t="s">
        <v>83</v>
      </c>
      <c r="BK171" s="156">
        <f t="shared" si="9"/>
        <v>0</v>
      </c>
      <c r="BL171" s="15" t="s">
        <v>259</v>
      </c>
      <c r="BM171" s="155" t="s">
        <v>804</v>
      </c>
    </row>
    <row r="172" spans="1:65" s="2" customFormat="1" ht="24.2" customHeight="1">
      <c r="A172" s="30"/>
      <c r="B172" s="142"/>
      <c r="C172" s="143" t="s">
        <v>273</v>
      </c>
      <c r="D172" s="143" t="s">
        <v>126</v>
      </c>
      <c r="E172" s="144" t="s">
        <v>805</v>
      </c>
      <c r="F172" s="145" t="s">
        <v>806</v>
      </c>
      <c r="G172" s="146" t="s">
        <v>164</v>
      </c>
      <c r="H172" s="147">
        <v>1</v>
      </c>
      <c r="I172" s="148"/>
      <c r="J172" s="149">
        <f t="shared" si="0"/>
        <v>0</v>
      </c>
      <c r="K172" s="150"/>
      <c r="L172" s="31"/>
      <c r="M172" s="151" t="s">
        <v>1</v>
      </c>
      <c r="N172" s="152" t="s">
        <v>40</v>
      </c>
      <c r="O172" s="56"/>
      <c r="P172" s="153">
        <f t="shared" si="1"/>
        <v>0</v>
      </c>
      <c r="Q172" s="153">
        <v>0</v>
      </c>
      <c r="R172" s="153">
        <f t="shared" si="2"/>
        <v>0</v>
      </c>
      <c r="S172" s="153">
        <v>0</v>
      </c>
      <c r="T172" s="154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5" t="s">
        <v>178</v>
      </c>
      <c r="AT172" s="155" t="s">
        <v>126</v>
      </c>
      <c r="AU172" s="155" t="s">
        <v>85</v>
      </c>
      <c r="AY172" s="15" t="s">
        <v>123</v>
      </c>
      <c r="BE172" s="156">
        <f t="shared" si="4"/>
        <v>0</v>
      </c>
      <c r="BF172" s="156">
        <f t="shared" si="5"/>
        <v>0</v>
      </c>
      <c r="BG172" s="156">
        <f t="shared" si="6"/>
        <v>0</v>
      </c>
      <c r="BH172" s="156">
        <f t="shared" si="7"/>
        <v>0</v>
      </c>
      <c r="BI172" s="156">
        <f t="shared" si="8"/>
        <v>0</v>
      </c>
      <c r="BJ172" s="15" t="s">
        <v>83</v>
      </c>
      <c r="BK172" s="156">
        <f t="shared" si="9"/>
        <v>0</v>
      </c>
      <c r="BL172" s="15" t="s">
        <v>178</v>
      </c>
      <c r="BM172" s="155" t="s">
        <v>807</v>
      </c>
    </row>
    <row r="173" spans="1:65" s="2" customFormat="1" ht="16.5" customHeight="1">
      <c r="A173" s="30"/>
      <c r="B173" s="142"/>
      <c r="C173" s="143" t="s">
        <v>277</v>
      </c>
      <c r="D173" s="143" t="s">
        <v>126</v>
      </c>
      <c r="E173" s="144" t="s">
        <v>274</v>
      </c>
      <c r="F173" s="145" t="s">
        <v>275</v>
      </c>
      <c r="G173" s="146" t="s">
        <v>258</v>
      </c>
      <c r="H173" s="147">
        <v>20</v>
      </c>
      <c r="I173" s="148"/>
      <c r="J173" s="149">
        <f t="shared" si="0"/>
        <v>0</v>
      </c>
      <c r="K173" s="150"/>
      <c r="L173" s="31"/>
      <c r="M173" s="151" t="s">
        <v>1</v>
      </c>
      <c r="N173" s="152" t="s">
        <v>40</v>
      </c>
      <c r="O173" s="56"/>
      <c r="P173" s="153">
        <f t="shared" si="1"/>
        <v>0</v>
      </c>
      <c r="Q173" s="153">
        <v>0</v>
      </c>
      <c r="R173" s="153">
        <f t="shared" si="2"/>
        <v>0</v>
      </c>
      <c r="S173" s="153">
        <v>0</v>
      </c>
      <c r="T173" s="154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5" t="s">
        <v>178</v>
      </c>
      <c r="AT173" s="155" t="s">
        <v>126</v>
      </c>
      <c r="AU173" s="155" t="s">
        <v>85</v>
      </c>
      <c r="AY173" s="15" t="s">
        <v>123</v>
      </c>
      <c r="BE173" s="156">
        <f t="shared" si="4"/>
        <v>0</v>
      </c>
      <c r="BF173" s="156">
        <f t="shared" si="5"/>
        <v>0</v>
      </c>
      <c r="BG173" s="156">
        <f t="shared" si="6"/>
        <v>0</v>
      </c>
      <c r="BH173" s="156">
        <f t="shared" si="7"/>
        <v>0</v>
      </c>
      <c r="BI173" s="156">
        <f t="shared" si="8"/>
        <v>0</v>
      </c>
      <c r="BJ173" s="15" t="s">
        <v>83</v>
      </c>
      <c r="BK173" s="156">
        <f t="shared" si="9"/>
        <v>0</v>
      </c>
      <c r="BL173" s="15" t="s">
        <v>178</v>
      </c>
      <c r="BM173" s="155" t="s">
        <v>808</v>
      </c>
    </row>
    <row r="174" spans="1:65" s="12" customFormat="1" ht="22.9" customHeight="1">
      <c r="B174" s="129"/>
      <c r="D174" s="130" t="s">
        <v>74</v>
      </c>
      <c r="E174" s="140" t="s">
        <v>281</v>
      </c>
      <c r="F174" s="140" t="s">
        <v>282</v>
      </c>
      <c r="I174" s="132"/>
      <c r="J174" s="141">
        <f>BK174</f>
        <v>0</v>
      </c>
      <c r="L174" s="129"/>
      <c r="M174" s="134"/>
      <c r="N174" s="135"/>
      <c r="O174" s="135"/>
      <c r="P174" s="136">
        <f>SUM(P175:P179)</f>
        <v>0</v>
      </c>
      <c r="Q174" s="135"/>
      <c r="R174" s="136">
        <f>SUM(R175:R179)</f>
        <v>0</v>
      </c>
      <c r="S174" s="135"/>
      <c r="T174" s="137">
        <f>SUM(T175:T179)</f>
        <v>0</v>
      </c>
      <c r="AR174" s="130" t="s">
        <v>138</v>
      </c>
      <c r="AT174" s="138" t="s">
        <v>74</v>
      </c>
      <c r="AU174" s="138" t="s">
        <v>83</v>
      </c>
      <c r="AY174" s="130" t="s">
        <v>123</v>
      </c>
      <c r="BK174" s="139">
        <f>SUM(BK175:BK179)</f>
        <v>0</v>
      </c>
    </row>
    <row r="175" spans="1:65" s="2" customFormat="1" ht="24.2" customHeight="1">
      <c r="A175" s="30"/>
      <c r="B175" s="142"/>
      <c r="C175" s="143" t="s">
        <v>283</v>
      </c>
      <c r="D175" s="143" t="s">
        <v>126</v>
      </c>
      <c r="E175" s="144" t="s">
        <v>809</v>
      </c>
      <c r="F175" s="145" t="s">
        <v>810</v>
      </c>
      <c r="G175" s="146" t="s">
        <v>188</v>
      </c>
      <c r="H175" s="147">
        <v>292</v>
      </c>
      <c r="I175" s="148"/>
      <c r="J175" s="149">
        <f>ROUND(I175*H175,2)</f>
        <v>0</v>
      </c>
      <c r="K175" s="150"/>
      <c r="L175" s="31"/>
      <c r="M175" s="151" t="s">
        <v>1</v>
      </c>
      <c r="N175" s="152" t="s">
        <v>40</v>
      </c>
      <c r="O175" s="56"/>
      <c r="P175" s="153">
        <f>O175*H175</f>
        <v>0</v>
      </c>
      <c r="Q175" s="153">
        <v>0</v>
      </c>
      <c r="R175" s="153">
        <f>Q175*H175</f>
        <v>0</v>
      </c>
      <c r="S175" s="153">
        <v>0</v>
      </c>
      <c r="T175" s="154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5" t="s">
        <v>178</v>
      </c>
      <c r="AT175" s="155" t="s">
        <v>126</v>
      </c>
      <c r="AU175" s="155" t="s">
        <v>85</v>
      </c>
      <c r="AY175" s="15" t="s">
        <v>123</v>
      </c>
      <c r="BE175" s="156">
        <f>IF(N175="základní",J175,0)</f>
        <v>0</v>
      </c>
      <c r="BF175" s="156">
        <f>IF(N175="snížená",J175,0)</f>
        <v>0</v>
      </c>
      <c r="BG175" s="156">
        <f>IF(N175="zákl. přenesená",J175,0)</f>
        <v>0</v>
      </c>
      <c r="BH175" s="156">
        <f>IF(N175="sníž. přenesená",J175,0)</f>
        <v>0</v>
      </c>
      <c r="BI175" s="156">
        <f>IF(N175="nulová",J175,0)</f>
        <v>0</v>
      </c>
      <c r="BJ175" s="15" t="s">
        <v>83</v>
      </c>
      <c r="BK175" s="156">
        <f>ROUND(I175*H175,2)</f>
        <v>0</v>
      </c>
      <c r="BL175" s="15" t="s">
        <v>178</v>
      </c>
      <c r="BM175" s="155" t="s">
        <v>811</v>
      </c>
    </row>
    <row r="176" spans="1:65" s="13" customFormat="1" ht="11.25">
      <c r="B176" s="157"/>
      <c r="D176" s="158" t="s">
        <v>132</v>
      </c>
      <c r="E176" s="159" t="s">
        <v>1</v>
      </c>
      <c r="F176" s="160" t="s">
        <v>812</v>
      </c>
      <c r="H176" s="161">
        <v>292</v>
      </c>
      <c r="I176" s="162"/>
      <c r="L176" s="157"/>
      <c r="M176" s="163"/>
      <c r="N176" s="164"/>
      <c r="O176" s="164"/>
      <c r="P176" s="164"/>
      <c r="Q176" s="164"/>
      <c r="R176" s="164"/>
      <c r="S176" s="164"/>
      <c r="T176" s="165"/>
      <c r="AT176" s="159" t="s">
        <v>132</v>
      </c>
      <c r="AU176" s="159" t="s">
        <v>85</v>
      </c>
      <c r="AV176" s="13" t="s">
        <v>85</v>
      </c>
      <c r="AW176" s="13" t="s">
        <v>31</v>
      </c>
      <c r="AX176" s="13" t="s">
        <v>83</v>
      </c>
      <c r="AY176" s="159" t="s">
        <v>123</v>
      </c>
    </row>
    <row r="177" spans="1:65" s="2" customFormat="1" ht="24.2" customHeight="1">
      <c r="A177" s="30"/>
      <c r="B177" s="142"/>
      <c r="C177" s="143" t="s">
        <v>287</v>
      </c>
      <c r="D177" s="143" t="s">
        <v>126</v>
      </c>
      <c r="E177" s="144" t="s">
        <v>813</v>
      </c>
      <c r="F177" s="145" t="s">
        <v>814</v>
      </c>
      <c r="G177" s="146" t="s">
        <v>188</v>
      </c>
      <c r="H177" s="147">
        <v>38</v>
      </c>
      <c r="I177" s="148"/>
      <c r="J177" s="149">
        <f>ROUND(I177*H177,2)</f>
        <v>0</v>
      </c>
      <c r="K177" s="150"/>
      <c r="L177" s="31"/>
      <c r="M177" s="151" t="s">
        <v>1</v>
      </c>
      <c r="N177" s="152" t="s">
        <v>40</v>
      </c>
      <c r="O177" s="56"/>
      <c r="P177" s="153">
        <f>O177*H177</f>
        <v>0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5" t="s">
        <v>178</v>
      </c>
      <c r="AT177" s="155" t="s">
        <v>126</v>
      </c>
      <c r="AU177" s="155" t="s">
        <v>85</v>
      </c>
      <c r="AY177" s="15" t="s">
        <v>123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5" t="s">
        <v>83</v>
      </c>
      <c r="BK177" s="156">
        <f>ROUND(I177*H177,2)</f>
        <v>0</v>
      </c>
      <c r="BL177" s="15" t="s">
        <v>178</v>
      </c>
      <c r="BM177" s="155" t="s">
        <v>815</v>
      </c>
    </row>
    <row r="178" spans="1:65" s="13" customFormat="1" ht="11.25">
      <c r="B178" s="157"/>
      <c r="D178" s="158" t="s">
        <v>132</v>
      </c>
      <c r="E178" s="159" t="s">
        <v>1</v>
      </c>
      <c r="F178" s="160" t="s">
        <v>295</v>
      </c>
      <c r="H178" s="161">
        <v>38</v>
      </c>
      <c r="I178" s="162"/>
      <c r="L178" s="157"/>
      <c r="M178" s="163"/>
      <c r="N178" s="164"/>
      <c r="O178" s="164"/>
      <c r="P178" s="164"/>
      <c r="Q178" s="164"/>
      <c r="R178" s="164"/>
      <c r="S178" s="164"/>
      <c r="T178" s="165"/>
      <c r="AT178" s="159" t="s">
        <v>132</v>
      </c>
      <c r="AU178" s="159" t="s">
        <v>85</v>
      </c>
      <c r="AV178" s="13" t="s">
        <v>85</v>
      </c>
      <c r="AW178" s="13" t="s">
        <v>31</v>
      </c>
      <c r="AX178" s="13" t="s">
        <v>83</v>
      </c>
      <c r="AY178" s="159" t="s">
        <v>123</v>
      </c>
    </row>
    <row r="179" spans="1:65" s="2" customFormat="1" ht="21.75" customHeight="1">
      <c r="A179" s="30"/>
      <c r="B179" s="142"/>
      <c r="C179" s="143" t="s">
        <v>291</v>
      </c>
      <c r="D179" s="143" t="s">
        <v>126</v>
      </c>
      <c r="E179" s="144" t="s">
        <v>284</v>
      </c>
      <c r="F179" s="145" t="s">
        <v>816</v>
      </c>
      <c r="G179" s="146" t="s">
        <v>188</v>
      </c>
      <c r="H179" s="147">
        <v>47</v>
      </c>
      <c r="I179" s="148"/>
      <c r="J179" s="149">
        <f>ROUND(I179*H179,2)</f>
        <v>0</v>
      </c>
      <c r="K179" s="150"/>
      <c r="L179" s="31"/>
      <c r="M179" s="151" t="s">
        <v>1</v>
      </c>
      <c r="N179" s="152" t="s">
        <v>40</v>
      </c>
      <c r="O179" s="56"/>
      <c r="P179" s="153">
        <f>O179*H179</f>
        <v>0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5" t="s">
        <v>178</v>
      </c>
      <c r="AT179" s="155" t="s">
        <v>126</v>
      </c>
      <c r="AU179" s="155" t="s">
        <v>85</v>
      </c>
      <c r="AY179" s="15" t="s">
        <v>123</v>
      </c>
      <c r="BE179" s="156">
        <f>IF(N179="základní",J179,0)</f>
        <v>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5" t="s">
        <v>83</v>
      </c>
      <c r="BK179" s="156">
        <f>ROUND(I179*H179,2)</f>
        <v>0</v>
      </c>
      <c r="BL179" s="15" t="s">
        <v>178</v>
      </c>
      <c r="BM179" s="155" t="s">
        <v>817</v>
      </c>
    </row>
    <row r="180" spans="1:65" s="12" customFormat="1" ht="22.9" customHeight="1">
      <c r="B180" s="129"/>
      <c r="D180" s="130" t="s">
        <v>74</v>
      </c>
      <c r="E180" s="140" t="s">
        <v>333</v>
      </c>
      <c r="F180" s="140" t="s">
        <v>334</v>
      </c>
      <c r="I180" s="132"/>
      <c r="J180" s="141">
        <f>BK180</f>
        <v>0</v>
      </c>
      <c r="L180" s="129"/>
      <c r="M180" s="134"/>
      <c r="N180" s="135"/>
      <c r="O180" s="135"/>
      <c r="P180" s="136">
        <f>SUM(P181:P195)</f>
        <v>0</v>
      </c>
      <c r="Q180" s="135"/>
      <c r="R180" s="136">
        <f>SUM(R181:R195)</f>
        <v>89.929689999999994</v>
      </c>
      <c r="S180" s="135"/>
      <c r="T180" s="137">
        <f>SUM(T181:T195)</f>
        <v>4.0040000000000004</v>
      </c>
      <c r="AR180" s="130" t="s">
        <v>138</v>
      </c>
      <c r="AT180" s="138" t="s">
        <v>74</v>
      </c>
      <c r="AU180" s="138" t="s">
        <v>83</v>
      </c>
      <c r="AY180" s="130" t="s">
        <v>123</v>
      </c>
      <c r="BK180" s="139">
        <f>SUM(BK181:BK195)</f>
        <v>0</v>
      </c>
    </row>
    <row r="181" spans="1:65" s="2" customFormat="1" ht="24.2" customHeight="1">
      <c r="A181" s="30"/>
      <c r="B181" s="142"/>
      <c r="C181" s="143" t="s">
        <v>295</v>
      </c>
      <c r="D181" s="143" t="s">
        <v>126</v>
      </c>
      <c r="E181" s="144" t="s">
        <v>818</v>
      </c>
      <c r="F181" s="145" t="s">
        <v>819</v>
      </c>
      <c r="G181" s="146" t="s">
        <v>188</v>
      </c>
      <c r="H181" s="147">
        <v>38</v>
      </c>
      <c r="I181" s="148"/>
      <c r="J181" s="149">
        <f>ROUND(I181*H181,2)</f>
        <v>0</v>
      </c>
      <c r="K181" s="150"/>
      <c r="L181" s="31"/>
      <c r="M181" s="151" t="s">
        <v>1</v>
      </c>
      <c r="N181" s="152" t="s">
        <v>40</v>
      </c>
      <c r="O181" s="56"/>
      <c r="P181" s="153">
        <f>O181*H181</f>
        <v>0</v>
      </c>
      <c r="Q181" s="153">
        <v>0</v>
      </c>
      <c r="R181" s="153">
        <f>Q181*H181</f>
        <v>0</v>
      </c>
      <c r="S181" s="153">
        <v>0</v>
      </c>
      <c r="T181" s="154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5" t="s">
        <v>178</v>
      </c>
      <c r="AT181" s="155" t="s">
        <v>126</v>
      </c>
      <c r="AU181" s="155" t="s">
        <v>85</v>
      </c>
      <c r="AY181" s="15" t="s">
        <v>123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5" t="s">
        <v>83</v>
      </c>
      <c r="BK181" s="156">
        <f>ROUND(I181*H181,2)</f>
        <v>0</v>
      </c>
      <c r="BL181" s="15" t="s">
        <v>178</v>
      </c>
      <c r="BM181" s="155" t="s">
        <v>820</v>
      </c>
    </row>
    <row r="182" spans="1:65" s="13" customFormat="1" ht="11.25">
      <c r="B182" s="157"/>
      <c r="D182" s="158" t="s">
        <v>132</v>
      </c>
      <c r="E182" s="159" t="s">
        <v>1</v>
      </c>
      <c r="F182" s="160" t="s">
        <v>821</v>
      </c>
      <c r="H182" s="161">
        <v>38</v>
      </c>
      <c r="I182" s="162"/>
      <c r="L182" s="157"/>
      <c r="M182" s="163"/>
      <c r="N182" s="164"/>
      <c r="O182" s="164"/>
      <c r="P182" s="164"/>
      <c r="Q182" s="164"/>
      <c r="R182" s="164"/>
      <c r="S182" s="164"/>
      <c r="T182" s="165"/>
      <c r="AT182" s="159" t="s">
        <v>132</v>
      </c>
      <c r="AU182" s="159" t="s">
        <v>85</v>
      </c>
      <c r="AV182" s="13" t="s">
        <v>85</v>
      </c>
      <c r="AW182" s="13" t="s">
        <v>31</v>
      </c>
      <c r="AX182" s="13" t="s">
        <v>83</v>
      </c>
      <c r="AY182" s="159" t="s">
        <v>123</v>
      </c>
    </row>
    <row r="183" spans="1:65" s="2" customFormat="1" ht="24.2" customHeight="1">
      <c r="A183" s="30"/>
      <c r="B183" s="142"/>
      <c r="C183" s="143" t="s">
        <v>299</v>
      </c>
      <c r="D183" s="143" t="s">
        <v>126</v>
      </c>
      <c r="E183" s="144" t="s">
        <v>822</v>
      </c>
      <c r="F183" s="145" t="s">
        <v>823</v>
      </c>
      <c r="G183" s="146" t="s">
        <v>188</v>
      </c>
      <c r="H183" s="147">
        <v>38</v>
      </c>
      <c r="I183" s="148"/>
      <c r="J183" s="149">
        <f>ROUND(I183*H183,2)</f>
        <v>0</v>
      </c>
      <c r="K183" s="150"/>
      <c r="L183" s="31"/>
      <c r="M183" s="151" t="s">
        <v>1</v>
      </c>
      <c r="N183" s="152" t="s">
        <v>40</v>
      </c>
      <c r="O183" s="56"/>
      <c r="P183" s="153">
        <f>O183*H183</f>
        <v>0</v>
      </c>
      <c r="Q183" s="153">
        <v>0</v>
      </c>
      <c r="R183" s="153">
        <f>Q183*H183</f>
        <v>0</v>
      </c>
      <c r="S183" s="153">
        <v>0</v>
      </c>
      <c r="T183" s="154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5" t="s">
        <v>178</v>
      </c>
      <c r="AT183" s="155" t="s">
        <v>126</v>
      </c>
      <c r="AU183" s="155" t="s">
        <v>85</v>
      </c>
      <c r="AY183" s="15" t="s">
        <v>123</v>
      </c>
      <c r="BE183" s="156">
        <f>IF(N183="základní",J183,0)</f>
        <v>0</v>
      </c>
      <c r="BF183" s="156">
        <f>IF(N183="snížená",J183,0)</f>
        <v>0</v>
      </c>
      <c r="BG183" s="156">
        <f>IF(N183="zákl. přenesená",J183,0)</f>
        <v>0</v>
      </c>
      <c r="BH183" s="156">
        <f>IF(N183="sníž. přenesená",J183,0)</f>
        <v>0</v>
      </c>
      <c r="BI183" s="156">
        <f>IF(N183="nulová",J183,0)</f>
        <v>0</v>
      </c>
      <c r="BJ183" s="15" t="s">
        <v>83</v>
      </c>
      <c r="BK183" s="156">
        <f>ROUND(I183*H183,2)</f>
        <v>0</v>
      </c>
      <c r="BL183" s="15" t="s">
        <v>178</v>
      </c>
      <c r="BM183" s="155" t="s">
        <v>824</v>
      </c>
    </row>
    <row r="184" spans="1:65" s="2" customFormat="1" ht="16.5" customHeight="1">
      <c r="A184" s="30"/>
      <c r="B184" s="142"/>
      <c r="C184" s="166" t="s">
        <v>303</v>
      </c>
      <c r="D184" s="166" t="s">
        <v>171</v>
      </c>
      <c r="E184" s="167" t="s">
        <v>452</v>
      </c>
      <c r="F184" s="168" t="s">
        <v>453</v>
      </c>
      <c r="G184" s="169" t="s">
        <v>129</v>
      </c>
      <c r="H184" s="170">
        <v>51.68</v>
      </c>
      <c r="I184" s="171"/>
      <c r="J184" s="172">
        <f>ROUND(I184*H184,2)</f>
        <v>0</v>
      </c>
      <c r="K184" s="173"/>
      <c r="L184" s="174"/>
      <c r="M184" s="175" t="s">
        <v>1</v>
      </c>
      <c r="N184" s="176" t="s">
        <v>40</v>
      </c>
      <c r="O184" s="56"/>
      <c r="P184" s="153">
        <f>O184*H184</f>
        <v>0</v>
      </c>
      <c r="Q184" s="153">
        <v>1</v>
      </c>
      <c r="R184" s="153">
        <f>Q184*H184</f>
        <v>51.68</v>
      </c>
      <c r="S184" s="153">
        <v>0</v>
      </c>
      <c r="T184" s="154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5" t="s">
        <v>183</v>
      </c>
      <c r="AT184" s="155" t="s">
        <v>171</v>
      </c>
      <c r="AU184" s="155" t="s">
        <v>85</v>
      </c>
      <c r="AY184" s="15" t="s">
        <v>123</v>
      </c>
      <c r="BE184" s="156">
        <f>IF(N184="základní",J184,0)</f>
        <v>0</v>
      </c>
      <c r="BF184" s="156">
        <f>IF(N184="snížená",J184,0)</f>
        <v>0</v>
      </c>
      <c r="BG184" s="156">
        <f>IF(N184="zákl. přenesená",J184,0)</f>
        <v>0</v>
      </c>
      <c r="BH184" s="156">
        <f>IF(N184="sníž. přenesená",J184,0)</f>
        <v>0</v>
      </c>
      <c r="BI184" s="156">
        <f>IF(N184="nulová",J184,0)</f>
        <v>0</v>
      </c>
      <c r="BJ184" s="15" t="s">
        <v>83</v>
      </c>
      <c r="BK184" s="156">
        <f>ROUND(I184*H184,2)</f>
        <v>0</v>
      </c>
      <c r="BL184" s="15" t="s">
        <v>178</v>
      </c>
      <c r="BM184" s="155" t="s">
        <v>825</v>
      </c>
    </row>
    <row r="185" spans="1:65" s="13" customFormat="1" ht="11.25">
      <c r="B185" s="157"/>
      <c r="D185" s="158" t="s">
        <v>132</v>
      </c>
      <c r="E185" s="159" t="s">
        <v>1</v>
      </c>
      <c r="F185" s="160" t="s">
        <v>826</v>
      </c>
      <c r="H185" s="161">
        <v>51.68</v>
      </c>
      <c r="I185" s="162"/>
      <c r="L185" s="157"/>
      <c r="M185" s="163"/>
      <c r="N185" s="164"/>
      <c r="O185" s="164"/>
      <c r="P185" s="164"/>
      <c r="Q185" s="164"/>
      <c r="R185" s="164"/>
      <c r="S185" s="164"/>
      <c r="T185" s="165"/>
      <c r="AT185" s="159" t="s">
        <v>132</v>
      </c>
      <c r="AU185" s="159" t="s">
        <v>85</v>
      </c>
      <c r="AV185" s="13" t="s">
        <v>85</v>
      </c>
      <c r="AW185" s="13" t="s">
        <v>31</v>
      </c>
      <c r="AX185" s="13" t="s">
        <v>83</v>
      </c>
      <c r="AY185" s="159" t="s">
        <v>123</v>
      </c>
    </row>
    <row r="186" spans="1:65" s="2" customFormat="1" ht="16.5" customHeight="1">
      <c r="A186" s="30"/>
      <c r="B186" s="142"/>
      <c r="C186" s="143" t="s">
        <v>307</v>
      </c>
      <c r="D186" s="143" t="s">
        <v>126</v>
      </c>
      <c r="E186" s="144" t="s">
        <v>474</v>
      </c>
      <c r="F186" s="145" t="s">
        <v>475</v>
      </c>
      <c r="G186" s="146" t="s">
        <v>188</v>
      </c>
      <c r="H186" s="147">
        <v>38</v>
      </c>
      <c r="I186" s="148"/>
      <c r="J186" s="149">
        <f t="shared" ref="J186:J195" si="10">ROUND(I186*H186,2)</f>
        <v>0</v>
      </c>
      <c r="K186" s="150"/>
      <c r="L186" s="31"/>
      <c r="M186" s="151" t="s">
        <v>1</v>
      </c>
      <c r="N186" s="152" t="s">
        <v>40</v>
      </c>
      <c r="O186" s="56"/>
      <c r="P186" s="153">
        <f t="shared" ref="P186:P195" si="11">O186*H186</f>
        <v>0</v>
      </c>
      <c r="Q186" s="153">
        <v>9.0000000000000006E-5</v>
      </c>
      <c r="R186" s="153">
        <f t="shared" ref="R186:R195" si="12">Q186*H186</f>
        <v>3.4200000000000003E-3</v>
      </c>
      <c r="S186" s="153">
        <v>0</v>
      </c>
      <c r="T186" s="154">
        <f t="shared" ref="T186:T195" si="13"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5" t="s">
        <v>178</v>
      </c>
      <c r="AT186" s="155" t="s">
        <v>126</v>
      </c>
      <c r="AU186" s="155" t="s">
        <v>85</v>
      </c>
      <c r="AY186" s="15" t="s">
        <v>123</v>
      </c>
      <c r="BE186" s="156">
        <f t="shared" ref="BE186:BE195" si="14">IF(N186="základní",J186,0)</f>
        <v>0</v>
      </c>
      <c r="BF186" s="156">
        <f t="shared" ref="BF186:BF195" si="15">IF(N186="snížená",J186,0)</f>
        <v>0</v>
      </c>
      <c r="BG186" s="156">
        <f t="shared" ref="BG186:BG195" si="16">IF(N186="zákl. přenesená",J186,0)</f>
        <v>0</v>
      </c>
      <c r="BH186" s="156">
        <f t="shared" ref="BH186:BH195" si="17">IF(N186="sníž. přenesená",J186,0)</f>
        <v>0</v>
      </c>
      <c r="BI186" s="156">
        <f t="shared" ref="BI186:BI195" si="18">IF(N186="nulová",J186,0)</f>
        <v>0</v>
      </c>
      <c r="BJ186" s="15" t="s">
        <v>83</v>
      </c>
      <c r="BK186" s="156">
        <f t="shared" ref="BK186:BK195" si="19">ROUND(I186*H186,2)</f>
        <v>0</v>
      </c>
      <c r="BL186" s="15" t="s">
        <v>178</v>
      </c>
      <c r="BM186" s="155" t="s">
        <v>827</v>
      </c>
    </row>
    <row r="187" spans="1:65" s="2" customFormat="1" ht="24.2" customHeight="1">
      <c r="A187" s="30"/>
      <c r="B187" s="142"/>
      <c r="C187" s="143" t="s">
        <v>312</v>
      </c>
      <c r="D187" s="143" t="s">
        <v>126</v>
      </c>
      <c r="E187" s="144" t="s">
        <v>828</v>
      </c>
      <c r="F187" s="145" t="s">
        <v>829</v>
      </c>
      <c r="G187" s="146" t="s">
        <v>188</v>
      </c>
      <c r="H187" s="147">
        <v>47</v>
      </c>
      <c r="I187" s="148"/>
      <c r="J187" s="149">
        <f t="shared" si="10"/>
        <v>0</v>
      </c>
      <c r="K187" s="150"/>
      <c r="L187" s="31"/>
      <c r="M187" s="151" t="s">
        <v>1</v>
      </c>
      <c r="N187" s="152" t="s">
        <v>40</v>
      </c>
      <c r="O187" s="56"/>
      <c r="P187" s="153">
        <f t="shared" si="11"/>
        <v>0</v>
      </c>
      <c r="Q187" s="153">
        <v>0.22563</v>
      </c>
      <c r="R187" s="153">
        <f t="shared" si="12"/>
        <v>10.604609999999999</v>
      </c>
      <c r="S187" s="153">
        <v>0</v>
      </c>
      <c r="T187" s="154">
        <f t="shared" si="1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5" t="s">
        <v>178</v>
      </c>
      <c r="AT187" s="155" t="s">
        <v>126</v>
      </c>
      <c r="AU187" s="155" t="s">
        <v>85</v>
      </c>
      <c r="AY187" s="15" t="s">
        <v>123</v>
      </c>
      <c r="BE187" s="156">
        <f t="shared" si="14"/>
        <v>0</v>
      </c>
      <c r="BF187" s="156">
        <f t="shared" si="15"/>
        <v>0</v>
      </c>
      <c r="BG187" s="156">
        <f t="shared" si="16"/>
        <v>0</v>
      </c>
      <c r="BH187" s="156">
        <f t="shared" si="17"/>
        <v>0</v>
      </c>
      <c r="BI187" s="156">
        <f t="shared" si="18"/>
        <v>0</v>
      </c>
      <c r="BJ187" s="15" t="s">
        <v>83</v>
      </c>
      <c r="BK187" s="156">
        <f t="shared" si="19"/>
        <v>0</v>
      </c>
      <c r="BL187" s="15" t="s">
        <v>178</v>
      </c>
      <c r="BM187" s="155" t="s">
        <v>830</v>
      </c>
    </row>
    <row r="188" spans="1:65" s="2" customFormat="1" ht="24.2" customHeight="1">
      <c r="A188" s="30"/>
      <c r="B188" s="142"/>
      <c r="C188" s="166" t="s">
        <v>316</v>
      </c>
      <c r="D188" s="166" t="s">
        <v>171</v>
      </c>
      <c r="E188" s="167" t="s">
        <v>831</v>
      </c>
      <c r="F188" s="168" t="s">
        <v>832</v>
      </c>
      <c r="G188" s="169" t="s">
        <v>188</v>
      </c>
      <c r="H188" s="170">
        <v>47</v>
      </c>
      <c r="I188" s="171"/>
      <c r="J188" s="172">
        <f t="shared" si="10"/>
        <v>0</v>
      </c>
      <c r="K188" s="173"/>
      <c r="L188" s="174"/>
      <c r="M188" s="175" t="s">
        <v>1</v>
      </c>
      <c r="N188" s="176" t="s">
        <v>40</v>
      </c>
      <c r="O188" s="56"/>
      <c r="P188" s="153">
        <f t="shared" si="11"/>
        <v>0</v>
      </c>
      <c r="Q188" s="153">
        <v>6.8999999999999997E-4</v>
      </c>
      <c r="R188" s="153">
        <f t="shared" si="12"/>
        <v>3.243E-2</v>
      </c>
      <c r="S188" s="153">
        <v>0</v>
      </c>
      <c r="T188" s="154">
        <f t="shared" si="1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5" t="s">
        <v>259</v>
      </c>
      <c r="AT188" s="155" t="s">
        <v>171</v>
      </c>
      <c r="AU188" s="155" t="s">
        <v>85</v>
      </c>
      <c r="AY188" s="15" t="s">
        <v>123</v>
      </c>
      <c r="BE188" s="156">
        <f t="shared" si="14"/>
        <v>0</v>
      </c>
      <c r="BF188" s="156">
        <f t="shared" si="15"/>
        <v>0</v>
      </c>
      <c r="BG188" s="156">
        <f t="shared" si="16"/>
        <v>0</v>
      </c>
      <c r="BH188" s="156">
        <f t="shared" si="17"/>
        <v>0</v>
      </c>
      <c r="BI188" s="156">
        <f t="shared" si="18"/>
        <v>0</v>
      </c>
      <c r="BJ188" s="15" t="s">
        <v>83</v>
      </c>
      <c r="BK188" s="156">
        <f t="shared" si="19"/>
        <v>0</v>
      </c>
      <c r="BL188" s="15" t="s">
        <v>259</v>
      </c>
      <c r="BM188" s="155" t="s">
        <v>833</v>
      </c>
    </row>
    <row r="189" spans="1:65" s="2" customFormat="1" ht="24.2" customHeight="1">
      <c r="A189" s="30"/>
      <c r="B189" s="142"/>
      <c r="C189" s="143" t="s">
        <v>320</v>
      </c>
      <c r="D189" s="143" t="s">
        <v>126</v>
      </c>
      <c r="E189" s="144" t="s">
        <v>834</v>
      </c>
      <c r="F189" s="145" t="s">
        <v>835</v>
      </c>
      <c r="G189" s="146" t="s">
        <v>338</v>
      </c>
      <c r="H189" s="147">
        <v>6.08</v>
      </c>
      <c r="I189" s="148"/>
      <c r="J189" s="149">
        <f t="shared" si="10"/>
        <v>0</v>
      </c>
      <c r="K189" s="150"/>
      <c r="L189" s="31"/>
      <c r="M189" s="151" t="s">
        <v>1</v>
      </c>
      <c r="N189" s="152" t="s">
        <v>40</v>
      </c>
      <c r="O189" s="56"/>
      <c r="P189" s="153">
        <f t="shared" si="11"/>
        <v>0</v>
      </c>
      <c r="Q189" s="153">
        <v>0</v>
      </c>
      <c r="R189" s="153">
        <f t="shared" si="12"/>
        <v>0</v>
      </c>
      <c r="S189" s="153">
        <v>0</v>
      </c>
      <c r="T189" s="154">
        <f t="shared" si="1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5" t="s">
        <v>178</v>
      </c>
      <c r="AT189" s="155" t="s">
        <v>126</v>
      </c>
      <c r="AU189" s="155" t="s">
        <v>85</v>
      </c>
      <c r="AY189" s="15" t="s">
        <v>123</v>
      </c>
      <c r="BE189" s="156">
        <f t="shared" si="14"/>
        <v>0</v>
      </c>
      <c r="BF189" s="156">
        <f t="shared" si="15"/>
        <v>0</v>
      </c>
      <c r="BG189" s="156">
        <f t="shared" si="16"/>
        <v>0</v>
      </c>
      <c r="BH189" s="156">
        <f t="shared" si="17"/>
        <v>0</v>
      </c>
      <c r="BI189" s="156">
        <f t="shared" si="18"/>
        <v>0</v>
      </c>
      <c r="BJ189" s="15" t="s">
        <v>83</v>
      </c>
      <c r="BK189" s="156">
        <f t="shared" si="19"/>
        <v>0</v>
      </c>
      <c r="BL189" s="15" t="s">
        <v>178</v>
      </c>
      <c r="BM189" s="155" t="s">
        <v>836</v>
      </c>
    </row>
    <row r="190" spans="1:65" s="2" customFormat="1" ht="24.2" customHeight="1">
      <c r="A190" s="30"/>
      <c r="B190" s="142"/>
      <c r="C190" s="143" t="s">
        <v>324</v>
      </c>
      <c r="D190" s="143" t="s">
        <v>126</v>
      </c>
      <c r="E190" s="144" t="s">
        <v>837</v>
      </c>
      <c r="F190" s="145" t="s">
        <v>838</v>
      </c>
      <c r="G190" s="146" t="s">
        <v>188</v>
      </c>
      <c r="H190" s="147">
        <v>254</v>
      </c>
      <c r="I190" s="148"/>
      <c r="J190" s="149">
        <f t="shared" si="10"/>
        <v>0</v>
      </c>
      <c r="K190" s="150"/>
      <c r="L190" s="31"/>
      <c r="M190" s="151" t="s">
        <v>1</v>
      </c>
      <c r="N190" s="152" t="s">
        <v>40</v>
      </c>
      <c r="O190" s="56"/>
      <c r="P190" s="153">
        <f t="shared" si="11"/>
        <v>0</v>
      </c>
      <c r="Q190" s="153">
        <v>0.108</v>
      </c>
      <c r="R190" s="153">
        <f t="shared" si="12"/>
        <v>27.431999999999999</v>
      </c>
      <c r="S190" s="153">
        <v>0</v>
      </c>
      <c r="T190" s="154">
        <f t="shared" si="1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5" t="s">
        <v>178</v>
      </c>
      <c r="AT190" s="155" t="s">
        <v>126</v>
      </c>
      <c r="AU190" s="155" t="s">
        <v>85</v>
      </c>
      <c r="AY190" s="15" t="s">
        <v>123</v>
      </c>
      <c r="BE190" s="156">
        <f t="shared" si="14"/>
        <v>0</v>
      </c>
      <c r="BF190" s="156">
        <f t="shared" si="15"/>
        <v>0</v>
      </c>
      <c r="BG190" s="156">
        <f t="shared" si="16"/>
        <v>0</v>
      </c>
      <c r="BH190" s="156">
        <f t="shared" si="17"/>
        <v>0</v>
      </c>
      <c r="BI190" s="156">
        <f t="shared" si="18"/>
        <v>0</v>
      </c>
      <c r="BJ190" s="15" t="s">
        <v>83</v>
      </c>
      <c r="BK190" s="156">
        <f t="shared" si="19"/>
        <v>0</v>
      </c>
      <c r="BL190" s="15" t="s">
        <v>178</v>
      </c>
      <c r="BM190" s="155" t="s">
        <v>839</v>
      </c>
    </row>
    <row r="191" spans="1:65" s="2" customFormat="1" ht="24.2" customHeight="1">
      <c r="A191" s="30"/>
      <c r="B191" s="142"/>
      <c r="C191" s="166" t="s">
        <v>328</v>
      </c>
      <c r="D191" s="166" t="s">
        <v>171</v>
      </c>
      <c r="E191" s="167" t="s">
        <v>840</v>
      </c>
      <c r="F191" s="168" t="s">
        <v>841</v>
      </c>
      <c r="G191" s="169" t="s">
        <v>188</v>
      </c>
      <c r="H191" s="170">
        <v>254</v>
      </c>
      <c r="I191" s="171"/>
      <c r="J191" s="172">
        <f t="shared" si="10"/>
        <v>0</v>
      </c>
      <c r="K191" s="173"/>
      <c r="L191" s="174"/>
      <c r="M191" s="175" t="s">
        <v>1</v>
      </c>
      <c r="N191" s="176" t="s">
        <v>40</v>
      </c>
      <c r="O191" s="56"/>
      <c r="P191" s="153">
        <f t="shared" si="11"/>
        <v>0</v>
      </c>
      <c r="Q191" s="153">
        <v>3.5E-4</v>
      </c>
      <c r="R191" s="153">
        <f t="shared" si="12"/>
        <v>8.8899999999999993E-2</v>
      </c>
      <c r="S191" s="153">
        <v>0</v>
      </c>
      <c r="T191" s="154">
        <f t="shared" si="1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5" t="s">
        <v>259</v>
      </c>
      <c r="AT191" s="155" t="s">
        <v>171</v>
      </c>
      <c r="AU191" s="155" t="s">
        <v>85</v>
      </c>
      <c r="AY191" s="15" t="s">
        <v>123</v>
      </c>
      <c r="BE191" s="156">
        <f t="shared" si="14"/>
        <v>0</v>
      </c>
      <c r="BF191" s="156">
        <f t="shared" si="15"/>
        <v>0</v>
      </c>
      <c r="BG191" s="156">
        <f t="shared" si="16"/>
        <v>0</v>
      </c>
      <c r="BH191" s="156">
        <f t="shared" si="17"/>
        <v>0</v>
      </c>
      <c r="BI191" s="156">
        <f t="shared" si="18"/>
        <v>0</v>
      </c>
      <c r="BJ191" s="15" t="s">
        <v>83</v>
      </c>
      <c r="BK191" s="156">
        <f t="shared" si="19"/>
        <v>0</v>
      </c>
      <c r="BL191" s="15" t="s">
        <v>259</v>
      </c>
      <c r="BM191" s="155" t="s">
        <v>842</v>
      </c>
    </row>
    <row r="192" spans="1:65" s="2" customFormat="1" ht="16.5" customHeight="1">
      <c r="A192" s="30"/>
      <c r="B192" s="142"/>
      <c r="C192" s="143" t="s">
        <v>335</v>
      </c>
      <c r="D192" s="143" t="s">
        <v>126</v>
      </c>
      <c r="E192" s="144" t="s">
        <v>843</v>
      </c>
      <c r="F192" s="145" t="s">
        <v>844</v>
      </c>
      <c r="G192" s="146" t="s">
        <v>338</v>
      </c>
      <c r="H192" s="147">
        <v>1.82</v>
      </c>
      <c r="I192" s="148"/>
      <c r="J192" s="149">
        <f t="shared" si="10"/>
        <v>0</v>
      </c>
      <c r="K192" s="150"/>
      <c r="L192" s="31"/>
      <c r="M192" s="151" t="s">
        <v>1</v>
      </c>
      <c r="N192" s="152" t="s">
        <v>40</v>
      </c>
      <c r="O192" s="56"/>
      <c r="P192" s="153">
        <f t="shared" si="11"/>
        <v>0</v>
      </c>
      <c r="Q192" s="153">
        <v>0</v>
      </c>
      <c r="R192" s="153">
        <f t="shared" si="12"/>
        <v>0</v>
      </c>
      <c r="S192" s="153">
        <v>2.2000000000000002</v>
      </c>
      <c r="T192" s="154">
        <f t="shared" si="13"/>
        <v>4.0040000000000004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5" t="s">
        <v>130</v>
      </c>
      <c r="AT192" s="155" t="s">
        <v>126</v>
      </c>
      <c r="AU192" s="155" t="s">
        <v>85</v>
      </c>
      <c r="AY192" s="15" t="s">
        <v>123</v>
      </c>
      <c r="BE192" s="156">
        <f t="shared" si="14"/>
        <v>0</v>
      </c>
      <c r="BF192" s="156">
        <f t="shared" si="15"/>
        <v>0</v>
      </c>
      <c r="BG192" s="156">
        <f t="shared" si="16"/>
        <v>0</v>
      </c>
      <c r="BH192" s="156">
        <f t="shared" si="17"/>
        <v>0</v>
      </c>
      <c r="BI192" s="156">
        <f t="shared" si="18"/>
        <v>0</v>
      </c>
      <c r="BJ192" s="15" t="s">
        <v>83</v>
      </c>
      <c r="BK192" s="156">
        <f t="shared" si="19"/>
        <v>0</v>
      </c>
      <c r="BL192" s="15" t="s">
        <v>130</v>
      </c>
      <c r="BM192" s="155" t="s">
        <v>845</v>
      </c>
    </row>
    <row r="193" spans="1:65" s="2" customFormat="1" ht="21.75" customHeight="1">
      <c r="A193" s="30"/>
      <c r="B193" s="142"/>
      <c r="C193" s="143" t="s">
        <v>341</v>
      </c>
      <c r="D193" s="143" t="s">
        <v>126</v>
      </c>
      <c r="E193" s="144" t="s">
        <v>846</v>
      </c>
      <c r="F193" s="145" t="s">
        <v>847</v>
      </c>
      <c r="G193" s="146" t="s">
        <v>164</v>
      </c>
      <c r="H193" s="147">
        <v>11</v>
      </c>
      <c r="I193" s="148"/>
      <c r="J193" s="149">
        <f t="shared" si="10"/>
        <v>0</v>
      </c>
      <c r="K193" s="150"/>
      <c r="L193" s="31"/>
      <c r="M193" s="151" t="s">
        <v>1</v>
      </c>
      <c r="N193" s="152" t="s">
        <v>40</v>
      </c>
      <c r="O193" s="56"/>
      <c r="P193" s="153">
        <f t="shared" si="11"/>
        <v>0</v>
      </c>
      <c r="Q193" s="153">
        <v>7.3400000000000002E-3</v>
      </c>
      <c r="R193" s="153">
        <f t="shared" si="12"/>
        <v>8.0740000000000006E-2</v>
      </c>
      <c r="S193" s="153">
        <v>0</v>
      </c>
      <c r="T193" s="154">
        <f t="shared" si="1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5" t="s">
        <v>178</v>
      </c>
      <c r="AT193" s="155" t="s">
        <v>126</v>
      </c>
      <c r="AU193" s="155" t="s">
        <v>85</v>
      </c>
      <c r="AY193" s="15" t="s">
        <v>123</v>
      </c>
      <c r="BE193" s="156">
        <f t="shared" si="14"/>
        <v>0</v>
      </c>
      <c r="BF193" s="156">
        <f t="shared" si="15"/>
        <v>0</v>
      </c>
      <c r="BG193" s="156">
        <f t="shared" si="16"/>
        <v>0</v>
      </c>
      <c r="BH193" s="156">
        <f t="shared" si="17"/>
        <v>0</v>
      </c>
      <c r="BI193" s="156">
        <f t="shared" si="18"/>
        <v>0</v>
      </c>
      <c r="BJ193" s="15" t="s">
        <v>83</v>
      </c>
      <c r="BK193" s="156">
        <f t="shared" si="19"/>
        <v>0</v>
      </c>
      <c r="BL193" s="15" t="s">
        <v>178</v>
      </c>
      <c r="BM193" s="155" t="s">
        <v>848</v>
      </c>
    </row>
    <row r="194" spans="1:65" s="2" customFormat="1" ht="16.5" customHeight="1">
      <c r="A194" s="30"/>
      <c r="B194" s="142"/>
      <c r="C194" s="166" t="s">
        <v>345</v>
      </c>
      <c r="D194" s="166" t="s">
        <v>171</v>
      </c>
      <c r="E194" s="167" t="s">
        <v>849</v>
      </c>
      <c r="F194" s="168" t="s">
        <v>850</v>
      </c>
      <c r="G194" s="169" t="s">
        <v>164</v>
      </c>
      <c r="H194" s="170">
        <v>11</v>
      </c>
      <c r="I194" s="171"/>
      <c r="J194" s="172">
        <f t="shared" si="10"/>
        <v>0</v>
      </c>
      <c r="K194" s="173"/>
      <c r="L194" s="174"/>
      <c r="M194" s="175" t="s">
        <v>1</v>
      </c>
      <c r="N194" s="176" t="s">
        <v>40</v>
      </c>
      <c r="O194" s="56"/>
      <c r="P194" s="153">
        <f t="shared" si="11"/>
        <v>0</v>
      </c>
      <c r="Q194" s="153">
        <v>6.8999999999999997E-4</v>
      </c>
      <c r="R194" s="153">
        <f t="shared" si="12"/>
        <v>7.5899999999999995E-3</v>
      </c>
      <c r="S194" s="153">
        <v>0</v>
      </c>
      <c r="T194" s="154">
        <f t="shared" si="1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5" t="s">
        <v>259</v>
      </c>
      <c r="AT194" s="155" t="s">
        <v>171</v>
      </c>
      <c r="AU194" s="155" t="s">
        <v>85</v>
      </c>
      <c r="AY194" s="15" t="s">
        <v>123</v>
      </c>
      <c r="BE194" s="156">
        <f t="shared" si="14"/>
        <v>0</v>
      </c>
      <c r="BF194" s="156">
        <f t="shared" si="15"/>
        <v>0</v>
      </c>
      <c r="BG194" s="156">
        <f t="shared" si="16"/>
        <v>0</v>
      </c>
      <c r="BH194" s="156">
        <f t="shared" si="17"/>
        <v>0</v>
      </c>
      <c r="BI194" s="156">
        <f t="shared" si="18"/>
        <v>0</v>
      </c>
      <c r="BJ194" s="15" t="s">
        <v>83</v>
      </c>
      <c r="BK194" s="156">
        <f t="shared" si="19"/>
        <v>0</v>
      </c>
      <c r="BL194" s="15" t="s">
        <v>259</v>
      </c>
      <c r="BM194" s="155" t="s">
        <v>851</v>
      </c>
    </row>
    <row r="195" spans="1:65" s="2" customFormat="1" ht="24.2" customHeight="1">
      <c r="A195" s="30"/>
      <c r="B195" s="142"/>
      <c r="C195" s="143" t="s">
        <v>349</v>
      </c>
      <c r="D195" s="143" t="s">
        <v>126</v>
      </c>
      <c r="E195" s="144" t="s">
        <v>613</v>
      </c>
      <c r="F195" s="145" t="s">
        <v>614</v>
      </c>
      <c r="G195" s="146" t="s">
        <v>188</v>
      </c>
      <c r="H195" s="147">
        <v>10</v>
      </c>
      <c r="I195" s="148"/>
      <c r="J195" s="149">
        <f t="shared" si="10"/>
        <v>0</v>
      </c>
      <c r="K195" s="150"/>
      <c r="L195" s="31"/>
      <c r="M195" s="151" t="s">
        <v>1</v>
      </c>
      <c r="N195" s="152" t="s">
        <v>40</v>
      </c>
      <c r="O195" s="56"/>
      <c r="P195" s="153">
        <f t="shared" si="11"/>
        <v>0</v>
      </c>
      <c r="Q195" s="153">
        <v>0</v>
      </c>
      <c r="R195" s="153">
        <f t="shared" si="12"/>
        <v>0</v>
      </c>
      <c r="S195" s="153">
        <v>0</v>
      </c>
      <c r="T195" s="154">
        <f t="shared" si="1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5" t="s">
        <v>606</v>
      </c>
      <c r="AT195" s="155" t="s">
        <v>126</v>
      </c>
      <c r="AU195" s="155" t="s">
        <v>85</v>
      </c>
      <c r="AY195" s="15" t="s">
        <v>123</v>
      </c>
      <c r="BE195" s="156">
        <f t="shared" si="14"/>
        <v>0</v>
      </c>
      <c r="BF195" s="156">
        <f t="shared" si="15"/>
        <v>0</v>
      </c>
      <c r="BG195" s="156">
        <f t="shared" si="16"/>
        <v>0</v>
      </c>
      <c r="BH195" s="156">
        <f t="shared" si="17"/>
        <v>0</v>
      </c>
      <c r="BI195" s="156">
        <f t="shared" si="18"/>
        <v>0</v>
      </c>
      <c r="BJ195" s="15" t="s">
        <v>83</v>
      </c>
      <c r="BK195" s="156">
        <f t="shared" si="19"/>
        <v>0</v>
      </c>
      <c r="BL195" s="15" t="s">
        <v>606</v>
      </c>
      <c r="BM195" s="155" t="s">
        <v>852</v>
      </c>
    </row>
    <row r="196" spans="1:65" s="12" customFormat="1" ht="22.9" customHeight="1">
      <c r="B196" s="129"/>
      <c r="D196" s="130" t="s">
        <v>74</v>
      </c>
      <c r="E196" s="140" t="s">
        <v>620</v>
      </c>
      <c r="F196" s="140" t="s">
        <v>621</v>
      </c>
      <c r="I196" s="132"/>
      <c r="J196" s="141">
        <f>BK196</f>
        <v>0</v>
      </c>
      <c r="L196" s="129"/>
      <c r="M196" s="134"/>
      <c r="N196" s="135"/>
      <c r="O196" s="135"/>
      <c r="P196" s="136">
        <f>SUM(P197:P206)</f>
        <v>0</v>
      </c>
      <c r="Q196" s="135"/>
      <c r="R196" s="136">
        <f>SUM(R197:R206)</f>
        <v>11.100954</v>
      </c>
      <c r="S196" s="135"/>
      <c r="T196" s="137">
        <f>SUM(T197:T206)</f>
        <v>1.2492000000000001</v>
      </c>
      <c r="AR196" s="130" t="s">
        <v>138</v>
      </c>
      <c r="AT196" s="138" t="s">
        <v>74</v>
      </c>
      <c r="AU196" s="138" t="s">
        <v>83</v>
      </c>
      <c r="AY196" s="130" t="s">
        <v>123</v>
      </c>
      <c r="BK196" s="139">
        <f>SUM(BK197:BK206)</f>
        <v>0</v>
      </c>
    </row>
    <row r="197" spans="1:65" s="2" customFormat="1" ht="24.2" customHeight="1">
      <c r="A197" s="30"/>
      <c r="B197" s="142"/>
      <c r="C197" s="143" t="s">
        <v>353</v>
      </c>
      <c r="D197" s="143" t="s">
        <v>126</v>
      </c>
      <c r="E197" s="144" t="s">
        <v>652</v>
      </c>
      <c r="F197" s="145" t="s">
        <v>653</v>
      </c>
      <c r="G197" s="146" t="s">
        <v>396</v>
      </c>
      <c r="H197" s="147">
        <v>3.4</v>
      </c>
      <c r="I197" s="148"/>
      <c r="J197" s="149">
        <f t="shared" ref="J197:J206" si="20">ROUND(I197*H197,2)</f>
        <v>0</v>
      </c>
      <c r="K197" s="150"/>
      <c r="L197" s="31"/>
      <c r="M197" s="151" t="s">
        <v>1</v>
      </c>
      <c r="N197" s="152" t="s">
        <v>40</v>
      </c>
      <c r="O197" s="56"/>
      <c r="P197" s="153">
        <f t="shared" ref="P197:P206" si="21">O197*H197</f>
        <v>0</v>
      </c>
      <c r="Q197" s="153">
        <v>0</v>
      </c>
      <c r="R197" s="153">
        <f t="shared" ref="R197:R206" si="22">Q197*H197</f>
        <v>0</v>
      </c>
      <c r="S197" s="153">
        <v>9.8000000000000004E-2</v>
      </c>
      <c r="T197" s="154">
        <f t="shared" ref="T197:T206" si="23">S197*H197</f>
        <v>0.3332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55" t="s">
        <v>178</v>
      </c>
      <c r="AT197" s="155" t="s">
        <v>126</v>
      </c>
      <c r="AU197" s="155" t="s">
        <v>85</v>
      </c>
      <c r="AY197" s="15" t="s">
        <v>123</v>
      </c>
      <c r="BE197" s="156">
        <f t="shared" ref="BE197:BE206" si="24">IF(N197="základní",J197,0)</f>
        <v>0</v>
      </c>
      <c r="BF197" s="156">
        <f t="shared" ref="BF197:BF206" si="25">IF(N197="snížená",J197,0)</f>
        <v>0</v>
      </c>
      <c r="BG197" s="156">
        <f t="shared" ref="BG197:BG206" si="26">IF(N197="zákl. přenesená",J197,0)</f>
        <v>0</v>
      </c>
      <c r="BH197" s="156">
        <f t="shared" ref="BH197:BH206" si="27">IF(N197="sníž. přenesená",J197,0)</f>
        <v>0</v>
      </c>
      <c r="BI197" s="156">
        <f t="shared" ref="BI197:BI206" si="28">IF(N197="nulová",J197,0)</f>
        <v>0</v>
      </c>
      <c r="BJ197" s="15" t="s">
        <v>83</v>
      </c>
      <c r="BK197" s="156">
        <f t="shared" ref="BK197:BK206" si="29">ROUND(I197*H197,2)</f>
        <v>0</v>
      </c>
      <c r="BL197" s="15" t="s">
        <v>178</v>
      </c>
      <c r="BM197" s="155" t="s">
        <v>853</v>
      </c>
    </row>
    <row r="198" spans="1:65" s="2" customFormat="1" ht="24.2" customHeight="1">
      <c r="A198" s="30"/>
      <c r="B198" s="142"/>
      <c r="C198" s="143" t="s">
        <v>357</v>
      </c>
      <c r="D198" s="143" t="s">
        <v>126</v>
      </c>
      <c r="E198" s="144" t="s">
        <v>656</v>
      </c>
      <c r="F198" s="145" t="s">
        <v>657</v>
      </c>
      <c r="G198" s="146" t="s">
        <v>396</v>
      </c>
      <c r="H198" s="147">
        <v>2.8</v>
      </c>
      <c r="I198" s="148"/>
      <c r="J198" s="149">
        <f t="shared" si="20"/>
        <v>0</v>
      </c>
      <c r="K198" s="150"/>
      <c r="L198" s="31"/>
      <c r="M198" s="151" t="s">
        <v>1</v>
      </c>
      <c r="N198" s="152" t="s">
        <v>40</v>
      </c>
      <c r="O198" s="56"/>
      <c r="P198" s="153">
        <f t="shared" si="21"/>
        <v>0</v>
      </c>
      <c r="Q198" s="153">
        <v>0</v>
      </c>
      <c r="R198" s="153">
        <f t="shared" si="22"/>
        <v>0</v>
      </c>
      <c r="S198" s="153">
        <v>0.12</v>
      </c>
      <c r="T198" s="154">
        <f t="shared" si="23"/>
        <v>0.33599999999999997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5" t="s">
        <v>178</v>
      </c>
      <c r="AT198" s="155" t="s">
        <v>126</v>
      </c>
      <c r="AU198" s="155" t="s">
        <v>85</v>
      </c>
      <c r="AY198" s="15" t="s">
        <v>123</v>
      </c>
      <c r="BE198" s="156">
        <f t="shared" si="24"/>
        <v>0</v>
      </c>
      <c r="BF198" s="156">
        <f t="shared" si="25"/>
        <v>0</v>
      </c>
      <c r="BG198" s="156">
        <f t="shared" si="26"/>
        <v>0</v>
      </c>
      <c r="BH198" s="156">
        <f t="shared" si="27"/>
        <v>0</v>
      </c>
      <c r="BI198" s="156">
        <f t="shared" si="28"/>
        <v>0</v>
      </c>
      <c r="BJ198" s="15" t="s">
        <v>83</v>
      </c>
      <c r="BK198" s="156">
        <f t="shared" si="29"/>
        <v>0</v>
      </c>
      <c r="BL198" s="15" t="s">
        <v>178</v>
      </c>
      <c r="BM198" s="155" t="s">
        <v>854</v>
      </c>
    </row>
    <row r="199" spans="1:65" s="2" customFormat="1" ht="21.75" customHeight="1">
      <c r="A199" s="30"/>
      <c r="B199" s="142"/>
      <c r="C199" s="143" t="s">
        <v>362</v>
      </c>
      <c r="D199" s="143" t="s">
        <v>126</v>
      </c>
      <c r="E199" s="144" t="s">
        <v>643</v>
      </c>
      <c r="F199" s="145" t="s">
        <v>644</v>
      </c>
      <c r="G199" s="146" t="s">
        <v>188</v>
      </c>
      <c r="H199" s="147">
        <v>4</v>
      </c>
      <c r="I199" s="148"/>
      <c r="J199" s="149">
        <f t="shared" si="20"/>
        <v>0</v>
      </c>
      <c r="K199" s="150"/>
      <c r="L199" s="31"/>
      <c r="M199" s="151" t="s">
        <v>1</v>
      </c>
      <c r="N199" s="152" t="s">
        <v>40</v>
      </c>
      <c r="O199" s="56"/>
      <c r="P199" s="153">
        <f t="shared" si="21"/>
        <v>0</v>
      </c>
      <c r="Q199" s="153">
        <v>0</v>
      </c>
      <c r="R199" s="153">
        <f t="shared" si="22"/>
        <v>0</v>
      </c>
      <c r="S199" s="153">
        <v>0</v>
      </c>
      <c r="T199" s="154">
        <f t="shared" si="23"/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5" t="s">
        <v>178</v>
      </c>
      <c r="AT199" s="155" t="s">
        <v>126</v>
      </c>
      <c r="AU199" s="155" t="s">
        <v>85</v>
      </c>
      <c r="AY199" s="15" t="s">
        <v>123</v>
      </c>
      <c r="BE199" s="156">
        <f t="shared" si="24"/>
        <v>0</v>
      </c>
      <c r="BF199" s="156">
        <f t="shared" si="25"/>
        <v>0</v>
      </c>
      <c r="BG199" s="156">
        <f t="shared" si="26"/>
        <v>0</v>
      </c>
      <c r="BH199" s="156">
        <f t="shared" si="27"/>
        <v>0</v>
      </c>
      <c r="BI199" s="156">
        <f t="shared" si="28"/>
        <v>0</v>
      </c>
      <c r="BJ199" s="15" t="s">
        <v>83</v>
      </c>
      <c r="BK199" s="156">
        <f t="shared" si="29"/>
        <v>0</v>
      </c>
      <c r="BL199" s="15" t="s">
        <v>178</v>
      </c>
      <c r="BM199" s="155" t="s">
        <v>855</v>
      </c>
    </row>
    <row r="200" spans="1:65" s="2" customFormat="1" ht="24.2" customHeight="1">
      <c r="A200" s="30"/>
      <c r="B200" s="142"/>
      <c r="C200" s="143" t="s">
        <v>366</v>
      </c>
      <c r="D200" s="143" t="s">
        <v>126</v>
      </c>
      <c r="E200" s="144" t="s">
        <v>648</v>
      </c>
      <c r="F200" s="145" t="s">
        <v>649</v>
      </c>
      <c r="G200" s="146" t="s">
        <v>188</v>
      </c>
      <c r="H200" s="147">
        <v>4</v>
      </c>
      <c r="I200" s="148"/>
      <c r="J200" s="149">
        <f t="shared" si="20"/>
        <v>0</v>
      </c>
      <c r="K200" s="150"/>
      <c r="L200" s="31"/>
      <c r="M200" s="151" t="s">
        <v>1</v>
      </c>
      <c r="N200" s="152" t="s">
        <v>40</v>
      </c>
      <c r="O200" s="56"/>
      <c r="P200" s="153">
        <f t="shared" si="21"/>
        <v>0</v>
      </c>
      <c r="Q200" s="153">
        <v>0</v>
      </c>
      <c r="R200" s="153">
        <f t="shared" si="22"/>
        <v>0</v>
      </c>
      <c r="S200" s="153">
        <v>0</v>
      </c>
      <c r="T200" s="154">
        <f t="shared" si="23"/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5" t="s">
        <v>178</v>
      </c>
      <c r="AT200" s="155" t="s">
        <v>126</v>
      </c>
      <c r="AU200" s="155" t="s">
        <v>85</v>
      </c>
      <c r="AY200" s="15" t="s">
        <v>123</v>
      </c>
      <c r="BE200" s="156">
        <f t="shared" si="24"/>
        <v>0</v>
      </c>
      <c r="BF200" s="156">
        <f t="shared" si="25"/>
        <v>0</v>
      </c>
      <c r="BG200" s="156">
        <f t="shared" si="26"/>
        <v>0</v>
      </c>
      <c r="BH200" s="156">
        <f t="shared" si="27"/>
        <v>0</v>
      </c>
      <c r="BI200" s="156">
        <f t="shared" si="28"/>
        <v>0</v>
      </c>
      <c r="BJ200" s="15" t="s">
        <v>83</v>
      </c>
      <c r="BK200" s="156">
        <f t="shared" si="29"/>
        <v>0</v>
      </c>
      <c r="BL200" s="15" t="s">
        <v>178</v>
      </c>
      <c r="BM200" s="155" t="s">
        <v>856</v>
      </c>
    </row>
    <row r="201" spans="1:65" s="2" customFormat="1" ht="24.2" customHeight="1">
      <c r="A201" s="30"/>
      <c r="B201" s="142"/>
      <c r="C201" s="143" t="s">
        <v>370</v>
      </c>
      <c r="D201" s="143" t="s">
        <v>126</v>
      </c>
      <c r="E201" s="144" t="s">
        <v>627</v>
      </c>
      <c r="F201" s="145" t="s">
        <v>628</v>
      </c>
      <c r="G201" s="146" t="s">
        <v>188</v>
      </c>
      <c r="H201" s="147">
        <v>2</v>
      </c>
      <c r="I201" s="148"/>
      <c r="J201" s="149">
        <f t="shared" si="20"/>
        <v>0</v>
      </c>
      <c r="K201" s="150"/>
      <c r="L201" s="31"/>
      <c r="M201" s="151" t="s">
        <v>1</v>
      </c>
      <c r="N201" s="152" t="s">
        <v>40</v>
      </c>
      <c r="O201" s="56"/>
      <c r="P201" s="153">
        <f t="shared" si="21"/>
        <v>0</v>
      </c>
      <c r="Q201" s="153">
        <v>0.14321</v>
      </c>
      <c r="R201" s="153">
        <f t="shared" si="22"/>
        <v>0.28642000000000001</v>
      </c>
      <c r="S201" s="153">
        <v>0</v>
      </c>
      <c r="T201" s="154">
        <f t="shared" si="23"/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5" t="s">
        <v>178</v>
      </c>
      <c r="AT201" s="155" t="s">
        <v>126</v>
      </c>
      <c r="AU201" s="155" t="s">
        <v>85</v>
      </c>
      <c r="AY201" s="15" t="s">
        <v>123</v>
      </c>
      <c r="BE201" s="156">
        <f t="shared" si="24"/>
        <v>0</v>
      </c>
      <c r="BF201" s="156">
        <f t="shared" si="25"/>
        <v>0</v>
      </c>
      <c r="BG201" s="156">
        <f t="shared" si="26"/>
        <v>0</v>
      </c>
      <c r="BH201" s="156">
        <f t="shared" si="27"/>
        <v>0</v>
      </c>
      <c r="BI201" s="156">
        <f t="shared" si="28"/>
        <v>0</v>
      </c>
      <c r="BJ201" s="15" t="s">
        <v>83</v>
      </c>
      <c r="BK201" s="156">
        <f t="shared" si="29"/>
        <v>0</v>
      </c>
      <c r="BL201" s="15" t="s">
        <v>178</v>
      </c>
      <c r="BM201" s="155" t="s">
        <v>857</v>
      </c>
    </row>
    <row r="202" spans="1:65" s="2" customFormat="1" ht="16.5" customHeight="1">
      <c r="A202" s="30"/>
      <c r="B202" s="142"/>
      <c r="C202" s="166" t="s">
        <v>374</v>
      </c>
      <c r="D202" s="166" t="s">
        <v>171</v>
      </c>
      <c r="E202" s="167" t="s">
        <v>631</v>
      </c>
      <c r="F202" s="168" t="s">
        <v>632</v>
      </c>
      <c r="G202" s="169" t="s">
        <v>188</v>
      </c>
      <c r="H202" s="170">
        <v>2</v>
      </c>
      <c r="I202" s="171"/>
      <c r="J202" s="172">
        <f t="shared" si="20"/>
        <v>0</v>
      </c>
      <c r="K202" s="173"/>
      <c r="L202" s="174"/>
      <c r="M202" s="175" t="s">
        <v>1</v>
      </c>
      <c r="N202" s="176" t="s">
        <v>40</v>
      </c>
      <c r="O202" s="56"/>
      <c r="P202" s="153">
        <f t="shared" si="21"/>
        <v>0</v>
      </c>
      <c r="Q202" s="153">
        <v>0.04</v>
      </c>
      <c r="R202" s="153">
        <f t="shared" si="22"/>
        <v>0.08</v>
      </c>
      <c r="S202" s="153">
        <v>0</v>
      </c>
      <c r="T202" s="154">
        <f t="shared" si="23"/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5" t="s">
        <v>259</v>
      </c>
      <c r="AT202" s="155" t="s">
        <v>171</v>
      </c>
      <c r="AU202" s="155" t="s">
        <v>85</v>
      </c>
      <c r="AY202" s="15" t="s">
        <v>123</v>
      </c>
      <c r="BE202" s="156">
        <f t="shared" si="24"/>
        <v>0</v>
      </c>
      <c r="BF202" s="156">
        <f t="shared" si="25"/>
        <v>0</v>
      </c>
      <c r="BG202" s="156">
        <f t="shared" si="26"/>
        <v>0</v>
      </c>
      <c r="BH202" s="156">
        <f t="shared" si="27"/>
        <v>0</v>
      </c>
      <c r="BI202" s="156">
        <f t="shared" si="28"/>
        <v>0</v>
      </c>
      <c r="BJ202" s="15" t="s">
        <v>83</v>
      </c>
      <c r="BK202" s="156">
        <f t="shared" si="29"/>
        <v>0</v>
      </c>
      <c r="BL202" s="15" t="s">
        <v>259</v>
      </c>
      <c r="BM202" s="155" t="s">
        <v>858</v>
      </c>
    </row>
    <row r="203" spans="1:65" s="2" customFormat="1" ht="33" customHeight="1">
      <c r="A203" s="30"/>
      <c r="B203" s="142"/>
      <c r="C203" s="143" t="s">
        <v>378</v>
      </c>
      <c r="D203" s="143" t="s">
        <v>126</v>
      </c>
      <c r="E203" s="144" t="s">
        <v>623</v>
      </c>
      <c r="F203" s="145" t="s">
        <v>624</v>
      </c>
      <c r="G203" s="146" t="s">
        <v>188</v>
      </c>
      <c r="H203" s="147">
        <v>2</v>
      </c>
      <c r="I203" s="148"/>
      <c r="J203" s="149">
        <f t="shared" si="20"/>
        <v>0</v>
      </c>
      <c r="K203" s="150"/>
      <c r="L203" s="31"/>
      <c r="M203" s="151" t="s">
        <v>1</v>
      </c>
      <c r="N203" s="152" t="s">
        <v>40</v>
      </c>
      <c r="O203" s="56"/>
      <c r="P203" s="153">
        <f t="shared" si="21"/>
        <v>0</v>
      </c>
      <c r="Q203" s="153">
        <v>0</v>
      </c>
      <c r="R203" s="153">
        <f t="shared" si="22"/>
        <v>0</v>
      </c>
      <c r="S203" s="153">
        <v>0.28999999999999998</v>
      </c>
      <c r="T203" s="154">
        <f t="shared" si="23"/>
        <v>0.57999999999999996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5" t="s">
        <v>178</v>
      </c>
      <c r="AT203" s="155" t="s">
        <v>126</v>
      </c>
      <c r="AU203" s="155" t="s">
        <v>85</v>
      </c>
      <c r="AY203" s="15" t="s">
        <v>123</v>
      </c>
      <c r="BE203" s="156">
        <f t="shared" si="24"/>
        <v>0</v>
      </c>
      <c r="BF203" s="156">
        <f t="shared" si="25"/>
        <v>0</v>
      </c>
      <c r="BG203" s="156">
        <f t="shared" si="26"/>
        <v>0</v>
      </c>
      <c r="BH203" s="156">
        <f t="shared" si="27"/>
        <v>0</v>
      </c>
      <c r="BI203" s="156">
        <f t="shared" si="28"/>
        <v>0</v>
      </c>
      <c r="BJ203" s="15" t="s">
        <v>83</v>
      </c>
      <c r="BK203" s="156">
        <f t="shared" si="29"/>
        <v>0</v>
      </c>
      <c r="BL203" s="15" t="s">
        <v>178</v>
      </c>
      <c r="BM203" s="155" t="s">
        <v>859</v>
      </c>
    </row>
    <row r="204" spans="1:65" s="2" customFormat="1" ht="16.5" customHeight="1">
      <c r="A204" s="30"/>
      <c r="B204" s="142"/>
      <c r="C204" s="143" t="s">
        <v>383</v>
      </c>
      <c r="D204" s="143" t="s">
        <v>126</v>
      </c>
      <c r="E204" s="144" t="s">
        <v>664</v>
      </c>
      <c r="F204" s="145" t="s">
        <v>665</v>
      </c>
      <c r="G204" s="146" t="s">
        <v>396</v>
      </c>
      <c r="H204" s="147">
        <v>30.4</v>
      </c>
      <c r="I204" s="148"/>
      <c r="J204" s="149">
        <f t="shared" si="20"/>
        <v>0</v>
      </c>
      <c r="K204" s="150"/>
      <c r="L204" s="31"/>
      <c r="M204" s="151" t="s">
        <v>1</v>
      </c>
      <c r="N204" s="152" t="s">
        <v>40</v>
      </c>
      <c r="O204" s="56"/>
      <c r="P204" s="153">
        <f t="shared" si="21"/>
        <v>0</v>
      </c>
      <c r="Q204" s="153">
        <v>0.34499999999999997</v>
      </c>
      <c r="R204" s="153">
        <f t="shared" si="22"/>
        <v>10.488</v>
      </c>
      <c r="S204" s="153">
        <v>0</v>
      </c>
      <c r="T204" s="154">
        <f t="shared" si="23"/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5" t="s">
        <v>130</v>
      </c>
      <c r="AT204" s="155" t="s">
        <v>126</v>
      </c>
      <c r="AU204" s="155" t="s">
        <v>85</v>
      </c>
      <c r="AY204" s="15" t="s">
        <v>123</v>
      </c>
      <c r="BE204" s="156">
        <f t="shared" si="24"/>
        <v>0</v>
      </c>
      <c r="BF204" s="156">
        <f t="shared" si="25"/>
        <v>0</v>
      </c>
      <c r="BG204" s="156">
        <f t="shared" si="26"/>
        <v>0</v>
      </c>
      <c r="BH204" s="156">
        <f t="shared" si="27"/>
        <v>0</v>
      </c>
      <c r="BI204" s="156">
        <f t="shared" si="28"/>
        <v>0</v>
      </c>
      <c r="BJ204" s="15" t="s">
        <v>83</v>
      </c>
      <c r="BK204" s="156">
        <f t="shared" si="29"/>
        <v>0</v>
      </c>
      <c r="BL204" s="15" t="s">
        <v>130</v>
      </c>
      <c r="BM204" s="155" t="s">
        <v>860</v>
      </c>
    </row>
    <row r="205" spans="1:65" s="2" customFormat="1" ht="33" customHeight="1">
      <c r="A205" s="30"/>
      <c r="B205" s="142"/>
      <c r="C205" s="143" t="s">
        <v>388</v>
      </c>
      <c r="D205" s="143" t="s">
        <v>126</v>
      </c>
      <c r="E205" s="144" t="s">
        <v>672</v>
      </c>
      <c r="F205" s="145" t="s">
        <v>673</v>
      </c>
      <c r="G205" s="146" t="s">
        <v>396</v>
      </c>
      <c r="H205" s="147">
        <v>2.8</v>
      </c>
      <c r="I205" s="148"/>
      <c r="J205" s="149">
        <f t="shared" si="20"/>
        <v>0</v>
      </c>
      <c r="K205" s="150"/>
      <c r="L205" s="31"/>
      <c r="M205" s="151" t="s">
        <v>1</v>
      </c>
      <c r="N205" s="152" t="s">
        <v>40</v>
      </c>
      <c r="O205" s="56"/>
      <c r="P205" s="153">
        <f t="shared" si="21"/>
        <v>0</v>
      </c>
      <c r="Q205" s="153">
        <v>0</v>
      </c>
      <c r="R205" s="153">
        <f t="shared" si="22"/>
        <v>0</v>
      </c>
      <c r="S205" s="153">
        <v>0</v>
      </c>
      <c r="T205" s="154">
        <f t="shared" si="23"/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5" t="s">
        <v>130</v>
      </c>
      <c r="AT205" s="155" t="s">
        <v>126</v>
      </c>
      <c r="AU205" s="155" t="s">
        <v>85</v>
      </c>
      <c r="AY205" s="15" t="s">
        <v>123</v>
      </c>
      <c r="BE205" s="156">
        <f t="shared" si="24"/>
        <v>0</v>
      </c>
      <c r="BF205" s="156">
        <f t="shared" si="25"/>
        <v>0</v>
      </c>
      <c r="BG205" s="156">
        <f t="shared" si="26"/>
        <v>0</v>
      </c>
      <c r="BH205" s="156">
        <f t="shared" si="27"/>
        <v>0</v>
      </c>
      <c r="BI205" s="156">
        <f t="shared" si="28"/>
        <v>0</v>
      </c>
      <c r="BJ205" s="15" t="s">
        <v>83</v>
      </c>
      <c r="BK205" s="156">
        <f t="shared" si="29"/>
        <v>0</v>
      </c>
      <c r="BL205" s="15" t="s">
        <v>130</v>
      </c>
      <c r="BM205" s="155" t="s">
        <v>861</v>
      </c>
    </row>
    <row r="206" spans="1:65" s="2" customFormat="1" ht="24.2" customHeight="1">
      <c r="A206" s="30"/>
      <c r="B206" s="142"/>
      <c r="C206" s="143" t="s">
        <v>393</v>
      </c>
      <c r="D206" s="143" t="s">
        <v>126</v>
      </c>
      <c r="E206" s="144" t="s">
        <v>679</v>
      </c>
      <c r="F206" s="145" t="s">
        <v>680</v>
      </c>
      <c r="G206" s="146" t="s">
        <v>396</v>
      </c>
      <c r="H206" s="147">
        <v>3.4</v>
      </c>
      <c r="I206" s="148"/>
      <c r="J206" s="149">
        <f t="shared" si="20"/>
        <v>0</v>
      </c>
      <c r="K206" s="150"/>
      <c r="L206" s="31"/>
      <c r="M206" s="151" t="s">
        <v>1</v>
      </c>
      <c r="N206" s="152" t="s">
        <v>40</v>
      </c>
      <c r="O206" s="56"/>
      <c r="P206" s="153">
        <f t="shared" si="21"/>
        <v>0</v>
      </c>
      <c r="Q206" s="153">
        <v>7.2510000000000005E-2</v>
      </c>
      <c r="R206" s="153">
        <f t="shared" si="22"/>
        <v>0.246534</v>
      </c>
      <c r="S206" s="153">
        <v>0</v>
      </c>
      <c r="T206" s="154">
        <f t="shared" si="23"/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5" t="s">
        <v>130</v>
      </c>
      <c r="AT206" s="155" t="s">
        <v>126</v>
      </c>
      <c r="AU206" s="155" t="s">
        <v>85</v>
      </c>
      <c r="AY206" s="15" t="s">
        <v>123</v>
      </c>
      <c r="BE206" s="156">
        <f t="shared" si="24"/>
        <v>0</v>
      </c>
      <c r="BF206" s="156">
        <f t="shared" si="25"/>
        <v>0</v>
      </c>
      <c r="BG206" s="156">
        <f t="shared" si="26"/>
        <v>0</v>
      </c>
      <c r="BH206" s="156">
        <f t="shared" si="27"/>
        <v>0</v>
      </c>
      <c r="BI206" s="156">
        <f t="shared" si="28"/>
        <v>0</v>
      </c>
      <c r="BJ206" s="15" t="s">
        <v>83</v>
      </c>
      <c r="BK206" s="156">
        <f t="shared" si="29"/>
        <v>0</v>
      </c>
      <c r="BL206" s="15" t="s">
        <v>130</v>
      </c>
      <c r="BM206" s="155" t="s">
        <v>862</v>
      </c>
    </row>
    <row r="207" spans="1:65" s="12" customFormat="1" ht="25.9" customHeight="1">
      <c r="B207" s="129"/>
      <c r="D207" s="130" t="s">
        <v>74</v>
      </c>
      <c r="E207" s="131" t="s">
        <v>682</v>
      </c>
      <c r="F207" s="131" t="s">
        <v>683</v>
      </c>
      <c r="I207" s="132"/>
      <c r="J207" s="133">
        <f>BK207</f>
        <v>0</v>
      </c>
      <c r="L207" s="129"/>
      <c r="M207" s="134"/>
      <c r="N207" s="135"/>
      <c r="O207" s="135"/>
      <c r="P207" s="136">
        <f>P208</f>
        <v>0</v>
      </c>
      <c r="Q207" s="135"/>
      <c r="R207" s="136">
        <f>R208</f>
        <v>3.1680000000000002E-3</v>
      </c>
      <c r="S207" s="135"/>
      <c r="T207" s="137">
        <f>T208</f>
        <v>0</v>
      </c>
      <c r="AR207" s="130" t="s">
        <v>147</v>
      </c>
      <c r="AT207" s="138" t="s">
        <v>74</v>
      </c>
      <c r="AU207" s="138" t="s">
        <v>75</v>
      </c>
      <c r="AY207" s="130" t="s">
        <v>123</v>
      </c>
      <c r="BK207" s="139">
        <f>BK208</f>
        <v>0</v>
      </c>
    </row>
    <row r="208" spans="1:65" s="12" customFormat="1" ht="22.9" customHeight="1">
      <c r="B208" s="129"/>
      <c r="D208" s="130" t="s">
        <v>74</v>
      </c>
      <c r="E208" s="140" t="s">
        <v>684</v>
      </c>
      <c r="F208" s="140" t="s">
        <v>685</v>
      </c>
      <c r="I208" s="132"/>
      <c r="J208" s="141">
        <f>BK208</f>
        <v>0</v>
      </c>
      <c r="L208" s="129"/>
      <c r="M208" s="134"/>
      <c r="N208" s="135"/>
      <c r="O208" s="135"/>
      <c r="P208" s="136">
        <f>SUM(P209:P214)</f>
        <v>0</v>
      </c>
      <c r="Q208" s="135"/>
      <c r="R208" s="136">
        <f>SUM(R209:R214)</f>
        <v>3.1680000000000002E-3</v>
      </c>
      <c r="S208" s="135"/>
      <c r="T208" s="137">
        <f>SUM(T209:T214)</f>
        <v>0</v>
      </c>
      <c r="AR208" s="130" t="s">
        <v>147</v>
      </c>
      <c r="AT208" s="138" t="s">
        <v>74</v>
      </c>
      <c r="AU208" s="138" t="s">
        <v>83</v>
      </c>
      <c r="AY208" s="130" t="s">
        <v>123</v>
      </c>
      <c r="BK208" s="139">
        <f>SUM(BK209:BK214)</f>
        <v>0</v>
      </c>
    </row>
    <row r="209" spans="1:65" s="2" customFormat="1" ht="16.5" customHeight="1">
      <c r="A209" s="30"/>
      <c r="B209" s="142"/>
      <c r="C209" s="143" t="s">
        <v>398</v>
      </c>
      <c r="D209" s="143" t="s">
        <v>126</v>
      </c>
      <c r="E209" s="144" t="s">
        <v>695</v>
      </c>
      <c r="F209" s="145" t="s">
        <v>696</v>
      </c>
      <c r="G209" s="146" t="s">
        <v>381</v>
      </c>
      <c r="H209" s="147">
        <v>1</v>
      </c>
      <c r="I209" s="148"/>
      <c r="J209" s="149">
        <f t="shared" ref="J209:J214" si="30">ROUND(I209*H209,2)</f>
        <v>0</v>
      </c>
      <c r="K209" s="150"/>
      <c r="L209" s="31"/>
      <c r="M209" s="151" t="s">
        <v>1</v>
      </c>
      <c r="N209" s="152" t="s">
        <v>40</v>
      </c>
      <c r="O209" s="56"/>
      <c r="P209" s="153">
        <f t="shared" ref="P209:P214" si="31">O209*H209</f>
        <v>0</v>
      </c>
      <c r="Q209" s="153">
        <v>0</v>
      </c>
      <c r="R209" s="153">
        <f t="shared" ref="R209:R214" si="32">Q209*H209</f>
        <v>0</v>
      </c>
      <c r="S209" s="153">
        <v>0</v>
      </c>
      <c r="T209" s="154">
        <f t="shared" ref="T209:T214" si="33"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5" t="s">
        <v>606</v>
      </c>
      <c r="AT209" s="155" t="s">
        <v>126</v>
      </c>
      <c r="AU209" s="155" t="s">
        <v>85</v>
      </c>
      <c r="AY209" s="15" t="s">
        <v>123</v>
      </c>
      <c r="BE209" s="156">
        <f t="shared" ref="BE209:BE214" si="34">IF(N209="základní",J209,0)</f>
        <v>0</v>
      </c>
      <c r="BF209" s="156">
        <f t="shared" ref="BF209:BF214" si="35">IF(N209="snížená",J209,0)</f>
        <v>0</v>
      </c>
      <c r="BG209" s="156">
        <f t="shared" ref="BG209:BG214" si="36">IF(N209="zákl. přenesená",J209,0)</f>
        <v>0</v>
      </c>
      <c r="BH209" s="156">
        <f t="shared" ref="BH209:BH214" si="37">IF(N209="sníž. přenesená",J209,0)</f>
        <v>0</v>
      </c>
      <c r="BI209" s="156">
        <f t="shared" ref="BI209:BI214" si="38">IF(N209="nulová",J209,0)</f>
        <v>0</v>
      </c>
      <c r="BJ209" s="15" t="s">
        <v>83</v>
      </c>
      <c r="BK209" s="156">
        <f t="shared" ref="BK209:BK214" si="39">ROUND(I209*H209,2)</f>
        <v>0</v>
      </c>
      <c r="BL209" s="15" t="s">
        <v>606</v>
      </c>
      <c r="BM209" s="155" t="s">
        <v>863</v>
      </c>
    </row>
    <row r="210" spans="1:65" s="2" customFormat="1" ht="16.5" customHeight="1">
      <c r="A210" s="30"/>
      <c r="B210" s="142"/>
      <c r="C210" s="143" t="s">
        <v>403</v>
      </c>
      <c r="D210" s="143" t="s">
        <v>126</v>
      </c>
      <c r="E210" s="144" t="s">
        <v>691</v>
      </c>
      <c r="F210" s="145" t="s">
        <v>692</v>
      </c>
      <c r="G210" s="146" t="s">
        <v>164</v>
      </c>
      <c r="H210" s="147">
        <v>1</v>
      </c>
      <c r="I210" s="148"/>
      <c r="J210" s="149">
        <f t="shared" si="30"/>
        <v>0</v>
      </c>
      <c r="K210" s="150"/>
      <c r="L210" s="31"/>
      <c r="M210" s="151" t="s">
        <v>1</v>
      </c>
      <c r="N210" s="152" t="s">
        <v>40</v>
      </c>
      <c r="O210" s="56"/>
      <c r="P210" s="153">
        <f t="shared" si="31"/>
        <v>0</v>
      </c>
      <c r="Q210" s="153">
        <v>0</v>
      </c>
      <c r="R210" s="153">
        <f t="shared" si="32"/>
        <v>0</v>
      </c>
      <c r="S210" s="153">
        <v>0</v>
      </c>
      <c r="T210" s="154">
        <f t="shared" si="33"/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5" t="s">
        <v>606</v>
      </c>
      <c r="AT210" s="155" t="s">
        <v>126</v>
      </c>
      <c r="AU210" s="155" t="s">
        <v>85</v>
      </c>
      <c r="AY210" s="15" t="s">
        <v>123</v>
      </c>
      <c r="BE210" s="156">
        <f t="shared" si="34"/>
        <v>0</v>
      </c>
      <c r="BF210" s="156">
        <f t="shared" si="35"/>
        <v>0</v>
      </c>
      <c r="BG210" s="156">
        <f t="shared" si="36"/>
        <v>0</v>
      </c>
      <c r="BH210" s="156">
        <f t="shared" si="37"/>
        <v>0</v>
      </c>
      <c r="BI210" s="156">
        <f t="shared" si="38"/>
        <v>0</v>
      </c>
      <c r="BJ210" s="15" t="s">
        <v>83</v>
      </c>
      <c r="BK210" s="156">
        <f t="shared" si="39"/>
        <v>0</v>
      </c>
      <c r="BL210" s="15" t="s">
        <v>606</v>
      </c>
      <c r="BM210" s="155" t="s">
        <v>864</v>
      </c>
    </row>
    <row r="211" spans="1:65" s="2" customFormat="1" ht="24.2" customHeight="1">
      <c r="A211" s="30"/>
      <c r="B211" s="142"/>
      <c r="C211" s="143" t="s">
        <v>407</v>
      </c>
      <c r="D211" s="143" t="s">
        <v>126</v>
      </c>
      <c r="E211" s="144" t="s">
        <v>687</v>
      </c>
      <c r="F211" s="145" t="s">
        <v>688</v>
      </c>
      <c r="G211" s="146" t="s">
        <v>331</v>
      </c>
      <c r="H211" s="147">
        <v>0.36</v>
      </c>
      <c r="I211" s="148"/>
      <c r="J211" s="149">
        <f t="shared" si="30"/>
        <v>0</v>
      </c>
      <c r="K211" s="150"/>
      <c r="L211" s="31"/>
      <c r="M211" s="151" t="s">
        <v>1</v>
      </c>
      <c r="N211" s="152" t="s">
        <v>40</v>
      </c>
      <c r="O211" s="56"/>
      <c r="P211" s="153">
        <f t="shared" si="31"/>
        <v>0</v>
      </c>
      <c r="Q211" s="153">
        <v>8.8000000000000005E-3</v>
      </c>
      <c r="R211" s="153">
        <f t="shared" si="32"/>
        <v>3.1680000000000002E-3</v>
      </c>
      <c r="S211" s="153">
        <v>0</v>
      </c>
      <c r="T211" s="154">
        <f t="shared" si="33"/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5" t="s">
        <v>178</v>
      </c>
      <c r="AT211" s="155" t="s">
        <v>126</v>
      </c>
      <c r="AU211" s="155" t="s">
        <v>85</v>
      </c>
      <c r="AY211" s="15" t="s">
        <v>123</v>
      </c>
      <c r="BE211" s="156">
        <f t="shared" si="34"/>
        <v>0</v>
      </c>
      <c r="BF211" s="156">
        <f t="shared" si="35"/>
        <v>0</v>
      </c>
      <c r="BG211" s="156">
        <f t="shared" si="36"/>
        <v>0</v>
      </c>
      <c r="BH211" s="156">
        <f t="shared" si="37"/>
        <v>0</v>
      </c>
      <c r="BI211" s="156">
        <f t="shared" si="38"/>
        <v>0</v>
      </c>
      <c r="BJ211" s="15" t="s">
        <v>83</v>
      </c>
      <c r="BK211" s="156">
        <f t="shared" si="39"/>
        <v>0</v>
      </c>
      <c r="BL211" s="15" t="s">
        <v>178</v>
      </c>
      <c r="BM211" s="155" t="s">
        <v>865</v>
      </c>
    </row>
    <row r="212" spans="1:65" s="2" customFormat="1" ht="16.5" customHeight="1">
      <c r="A212" s="30"/>
      <c r="B212" s="142"/>
      <c r="C212" s="143" t="s">
        <v>178</v>
      </c>
      <c r="D212" s="143" t="s">
        <v>126</v>
      </c>
      <c r="E212" s="144" t="s">
        <v>699</v>
      </c>
      <c r="F212" s="145" t="s">
        <v>700</v>
      </c>
      <c r="G212" s="146" t="s">
        <v>164</v>
      </c>
      <c r="H212" s="147">
        <v>1</v>
      </c>
      <c r="I212" s="148"/>
      <c r="J212" s="149">
        <f t="shared" si="30"/>
        <v>0</v>
      </c>
      <c r="K212" s="150"/>
      <c r="L212" s="31"/>
      <c r="M212" s="151" t="s">
        <v>1</v>
      </c>
      <c r="N212" s="152" t="s">
        <v>40</v>
      </c>
      <c r="O212" s="56"/>
      <c r="P212" s="153">
        <f t="shared" si="31"/>
        <v>0</v>
      </c>
      <c r="Q212" s="153">
        <v>0</v>
      </c>
      <c r="R212" s="153">
        <f t="shared" si="32"/>
        <v>0</v>
      </c>
      <c r="S212" s="153">
        <v>0</v>
      </c>
      <c r="T212" s="154">
        <f t="shared" si="33"/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5" t="s">
        <v>606</v>
      </c>
      <c r="AT212" s="155" t="s">
        <v>126</v>
      </c>
      <c r="AU212" s="155" t="s">
        <v>85</v>
      </c>
      <c r="AY212" s="15" t="s">
        <v>123</v>
      </c>
      <c r="BE212" s="156">
        <f t="shared" si="34"/>
        <v>0</v>
      </c>
      <c r="BF212" s="156">
        <f t="shared" si="35"/>
        <v>0</v>
      </c>
      <c r="BG212" s="156">
        <f t="shared" si="36"/>
        <v>0</v>
      </c>
      <c r="BH212" s="156">
        <f t="shared" si="37"/>
        <v>0</v>
      </c>
      <c r="BI212" s="156">
        <f t="shared" si="38"/>
        <v>0</v>
      </c>
      <c r="BJ212" s="15" t="s">
        <v>83</v>
      </c>
      <c r="BK212" s="156">
        <f t="shared" si="39"/>
        <v>0</v>
      </c>
      <c r="BL212" s="15" t="s">
        <v>606</v>
      </c>
      <c r="BM212" s="155" t="s">
        <v>866</v>
      </c>
    </row>
    <row r="213" spans="1:65" s="2" customFormat="1" ht="16.5" customHeight="1">
      <c r="A213" s="30"/>
      <c r="B213" s="142"/>
      <c r="C213" s="143" t="s">
        <v>414</v>
      </c>
      <c r="D213" s="143" t="s">
        <v>126</v>
      </c>
      <c r="E213" s="144" t="s">
        <v>703</v>
      </c>
      <c r="F213" s="145" t="s">
        <v>704</v>
      </c>
      <c r="G213" s="146" t="s">
        <v>164</v>
      </c>
      <c r="H213" s="147">
        <v>1</v>
      </c>
      <c r="I213" s="148"/>
      <c r="J213" s="149">
        <f t="shared" si="30"/>
        <v>0</v>
      </c>
      <c r="K213" s="150"/>
      <c r="L213" s="31"/>
      <c r="M213" s="151" t="s">
        <v>1</v>
      </c>
      <c r="N213" s="152" t="s">
        <v>40</v>
      </c>
      <c r="O213" s="56"/>
      <c r="P213" s="153">
        <f t="shared" si="31"/>
        <v>0</v>
      </c>
      <c r="Q213" s="153">
        <v>0</v>
      </c>
      <c r="R213" s="153">
        <f t="shared" si="32"/>
        <v>0</v>
      </c>
      <c r="S213" s="153">
        <v>0</v>
      </c>
      <c r="T213" s="154">
        <f t="shared" si="33"/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5" t="s">
        <v>606</v>
      </c>
      <c r="AT213" s="155" t="s">
        <v>126</v>
      </c>
      <c r="AU213" s="155" t="s">
        <v>85</v>
      </c>
      <c r="AY213" s="15" t="s">
        <v>123</v>
      </c>
      <c r="BE213" s="156">
        <f t="shared" si="34"/>
        <v>0</v>
      </c>
      <c r="BF213" s="156">
        <f t="shared" si="35"/>
        <v>0</v>
      </c>
      <c r="BG213" s="156">
        <f t="shared" si="36"/>
        <v>0</v>
      </c>
      <c r="BH213" s="156">
        <f t="shared" si="37"/>
        <v>0</v>
      </c>
      <c r="BI213" s="156">
        <f t="shared" si="38"/>
        <v>0</v>
      </c>
      <c r="BJ213" s="15" t="s">
        <v>83</v>
      </c>
      <c r="BK213" s="156">
        <f t="shared" si="39"/>
        <v>0</v>
      </c>
      <c r="BL213" s="15" t="s">
        <v>606</v>
      </c>
      <c r="BM213" s="155" t="s">
        <v>867</v>
      </c>
    </row>
    <row r="214" spans="1:65" s="2" customFormat="1" ht="16.5" customHeight="1">
      <c r="A214" s="30"/>
      <c r="B214" s="142"/>
      <c r="C214" s="143" t="s">
        <v>418</v>
      </c>
      <c r="D214" s="143" t="s">
        <v>126</v>
      </c>
      <c r="E214" s="144" t="s">
        <v>707</v>
      </c>
      <c r="F214" s="145" t="s">
        <v>708</v>
      </c>
      <c r="G214" s="146" t="s">
        <v>589</v>
      </c>
      <c r="H214" s="147">
        <v>1</v>
      </c>
      <c r="I214" s="148"/>
      <c r="J214" s="149">
        <f t="shared" si="30"/>
        <v>0</v>
      </c>
      <c r="K214" s="150"/>
      <c r="L214" s="31"/>
      <c r="M214" s="177" t="s">
        <v>1</v>
      </c>
      <c r="N214" s="178" t="s">
        <v>40</v>
      </c>
      <c r="O214" s="179"/>
      <c r="P214" s="180">
        <f t="shared" si="31"/>
        <v>0</v>
      </c>
      <c r="Q214" s="180">
        <v>0</v>
      </c>
      <c r="R214" s="180">
        <f t="shared" si="32"/>
        <v>0</v>
      </c>
      <c r="S214" s="180">
        <v>0</v>
      </c>
      <c r="T214" s="181">
        <f t="shared" si="33"/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55" t="s">
        <v>606</v>
      </c>
      <c r="AT214" s="155" t="s">
        <v>126</v>
      </c>
      <c r="AU214" s="155" t="s">
        <v>85</v>
      </c>
      <c r="AY214" s="15" t="s">
        <v>123</v>
      </c>
      <c r="BE214" s="156">
        <f t="shared" si="34"/>
        <v>0</v>
      </c>
      <c r="BF214" s="156">
        <f t="shared" si="35"/>
        <v>0</v>
      </c>
      <c r="BG214" s="156">
        <f t="shared" si="36"/>
        <v>0</v>
      </c>
      <c r="BH214" s="156">
        <f t="shared" si="37"/>
        <v>0</v>
      </c>
      <c r="BI214" s="156">
        <f t="shared" si="38"/>
        <v>0</v>
      </c>
      <c r="BJ214" s="15" t="s">
        <v>83</v>
      </c>
      <c r="BK214" s="156">
        <f t="shared" si="39"/>
        <v>0</v>
      </c>
      <c r="BL214" s="15" t="s">
        <v>606</v>
      </c>
      <c r="BM214" s="155" t="s">
        <v>868</v>
      </c>
    </row>
    <row r="215" spans="1:65" s="2" customFormat="1" ht="6.95" customHeight="1">
      <c r="A215" s="30"/>
      <c r="B215" s="45"/>
      <c r="C215" s="46"/>
      <c r="D215" s="46"/>
      <c r="E215" s="46"/>
      <c r="F215" s="46"/>
      <c r="G215" s="46"/>
      <c r="H215" s="46"/>
      <c r="I215" s="46"/>
      <c r="J215" s="46"/>
      <c r="K215" s="46"/>
      <c r="L215" s="31"/>
      <c r="M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</row>
  </sheetData>
  <autoFilter ref="C126:K214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Část 01 - Trakční kabely ...</vt:lpstr>
      <vt:lpstr>Část 02 - Kabely NN pro E...</vt:lpstr>
      <vt:lpstr>'Část 01 - Trakční kabely ...'!Názvy_tisku</vt:lpstr>
      <vt:lpstr>'Část 02 - Kabely NN pro E...'!Názvy_tisku</vt:lpstr>
      <vt:lpstr>'Rekapitulace stavby'!Názvy_tisku</vt:lpstr>
      <vt:lpstr>'Část 01 - Trakční kabely ...'!Oblast_tisku</vt:lpstr>
      <vt:lpstr>'Část 02 - Kabely NN pro E...'!Oblast_tisku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kros</dc:creator>
  <cp:lastModifiedBy>Radim Pala</cp:lastModifiedBy>
  <dcterms:created xsi:type="dcterms:W3CDTF">2024-10-24T10:24:58Z</dcterms:created>
  <dcterms:modified xsi:type="dcterms:W3CDTF">2025-04-22T09:17:59Z</dcterms:modified>
</cp:coreProperties>
</file>